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00" windowHeight="5715" activeTab="0"/>
  </bookViews>
  <sheets>
    <sheet name="2012" sheetId="1" r:id="rId1"/>
  </sheets>
  <definedNames>
    <definedName name="_xlnm.Print_Area" localSheetId="0">'2012'!$A$3:$R$81</definedName>
  </definedNames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M17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457,27-осв.уз.учета</t>
        </r>
      </text>
    </comment>
  </commentList>
</comments>
</file>

<file path=xl/sharedStrings.xml><?xml version="1.0" encoding="utf-8"?>
<sst xmlns="http://schemas.openxmlformats.org/spreadsheetml/2006/main" count="182" uniqueCount="93">
  <si>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</si>
  <si>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</si>
  <si>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</si>
  <si>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</si>
  <si>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</si>
  <si>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</si>
  <si>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</si>
  <si>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Остаток </t>
  </si>
  <si>
    <t xml:space="preserve">Оплата </t>
  </si>
  <si>
    <t>ЕРКЦ</t>
  </si>
  <si>
    <t>Налог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</si>
  <si>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</si>
  <si>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</si>
  <si>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</si>
  <si>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</si>
  <si>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</si>
  <si>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</si>
  <si>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</si>
  <si>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</si>
  <si>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разное</t>
  </si>
  <si>
    <t>Содержание</t>
  </si>
  <si>
    <t>ав.обсл.</t>
  </si>
  <si>
    <t>Ген. директор ООО "Георгиевск - ЖЭУ"                                            Никишина И.М.</t>
  </si>
  <si>
    <t>декабрь</t>
  </si>
  <si>
    <t>январь</t>
  </si>
  <si>
    <t>март</t>
  </si>
  <si>
    <t>эксплуатац.</t>
  </si>
  <si>
    <t>Поступило от населения</t>
  </si>
  <si>
    <t>содержание</t>
  </si>
  <si>
    <t>ремонт</t>
  </si>
  <si>
    <t>итого</t>
  </si>
  <si>
    <t>м</t>
  </si>
  <si>
    <t>кап.</t>
  </si>
  <si>
    <t>ян</t>
  </si>
  <si>
    <t>фев</t>
  </si>
  <si>
    <t>апр</t>
  </si>
  <si>
    <t>ит</t>
  </si>
  <si>
    <t>Месяц</t>
  </si>
  <si>
    <t>Наименование работ</t>
  </si>
  <si>
    <t>ед. изм.</t>
  </si>
  <si>
    <t>кол-во</t>
  </si>
  <si>
    <t>ИТОГО</t>
  </si>
  <si>
    <t>Перечень выполненных работ по сметам за 2012 год по дому Калинина 146/4</t>
  </si>
  <si>
    <t>Очистка канализационной сети (внутренней)</t>
  </si>
  <si>
    <t>кв. 38</t>
  </si>
  <si>
    <t>тыс.руб.</t>
  </si>
  <si>
    <t>подвал/отопление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</si>
  <si>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</si>
  <si>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1шт</t>
  </si>
  <si>
    <t>Прокладка трубопроводов отопления из стальных водогазопроводных неоцинкованных труб диаметром: 15 мм</t>
  </si>
  <si>
    <t>100м</t>
  </si>
  <si>
    <t>Прокладка трубопроводов отопления из стальных водогазопроводных неоцинкованных труб диаметром: 20 мм</t>
  </si>
  <si>
    <t>1 подъезд-перила</t>
  </si>
  <si>
    <t>Монтаж ограждений</t>
  </si>
  <si>
    <t>1 т констр.</t>
  </si>
  <si>
    <t>подвал</t>
  </si>
  <si>
    <t>1 шт</t>
  </si>
  <si>
    <t>Смена сгонов у трубопроводов диаметром: до 20 мм</t>
  </si>
  <si>
    <t>100сгонов</t>
  </si>
  <si>
    <t>кв.4</t>
  </si>
  <si>
    <t>кв.2</t>
  </si>
  <si>
    <t xml:space="preserve">Прокладка трубопроводов водоснабжения из напорных полиэтиленовых труб наизкого давления среднего типа наружным диаметром: 25 мм </t>
  </si>
  <si>
    <t>Разборка трубопроводов из водогазопроводных труб диаметром: до 32 мм</t>
  </si>
  <si>
    <t>Пробивка отверстий в кирпичных стенах для водогазопроводных труб вручную при толщине стен: в 1,5 кирпича</t>
  </si>
  <si>
    <t xml:space="preserve">100м </t>
  </si>
  <si>
    <t>100 отвер.</t>
  </si>
  <si>
    <t>Установка блоков в наружных и внутренних дверных проемах: в каменных стенах, площадь проема до 3 м2</t>
  </si>
  <si>
    <t>100м2</t>
  </si>
  <si>
    <t>Обивка дверей оцинкованной кровельной сталью: по дереву с одной стороны</t>
  </si>
  <si>
    <t>Обивка стен кровельной сталью: оцинкованной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</si>
  <si>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</si>
  <si>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Снятие кранов водоразборных или туалетных</t>
  </si>
  <si>
    <t>100шт</t>
  </si>
  <si>
    <t>Прокладка трубопроводов водоснабжения из стальных водогазопроводных оцинкованных  труб диаметром: 15мм</t>
  </si>
  <si>
    <t>Прокладка трубопроводов водоснабжения из стальных водогазопроводных оцинкованных  труб диаметром: 20мм</t>
  </si>
  <si>
    <t>Учет доходов и расходов по Калинина 146/4 на 2012 год</t>
  </si>
  <si>
    <t>счетчика</t>
  </si>
  <si>
    <t>Обслужив</t>
  </si>
  <si>
    <t>Выкашивание газонов: газонокосилкой</t>
  </si>
  <si>
    <t>Гидравлическое испытание трубопроводов систем отопления, водопровода и горячего водоснабжения диаметром: до 50 мм</t>
  </si>
  <si>
    <t>100м тр-да</t>
  </si>
  <si>
    <t>кв.23</t>
  </si>
  <si>
    <t>Прокладка трубопроводов канализации из полиэтиленовых труб высокой плотности диаметром: 100мм</t>
  </si>
  <si>
    <t>Разборка трубопроводов из чугунных канализационных труб водогазопроводных труб диаметром: до 32 мм</t>
  </si>
  <si>
    <t>Смена внутренних трубопроводов из стальных труб диаметром: до 20мм</t>
  </si>
  <si>
    <t>Смена сгонов у трубопроводов диаметром: до 32 мм</t>
  </si>
  <si>
    <t>100 сгонов</t>
  </si>
  <si>
    <t>Установка счетчиков (водомеров) диаметром: до 50 мм</t>
  </si>
  <si>
    <t>1 счетчик</t>
  </si>
  <si>
    <t>отопление подвал</t>
  </si>
  <si>
    <t>Смена патронов</t>
  </si>
  <si>
    <t>Смена ламп: накаливания</t>
  </si>
  <si>
    <t>кв.26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</si>
</sst>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0.000"/>
    <numFmt numFmtId="169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32" borderId="12" xfId="0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4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4" borderId="15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164" fontId="1" fillId="5" borderId="12" xfId="0" applyNumberFormat="1" applyFont="1" applyFill="1" applyBorder="1" applyAlignment="1">
      <alignment/>
    </xf>
    <xf numFmtId="0" fontId="1" fillId="5" borderId="12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2" fillId="0" borderId="12" xfId="0" applyNumberFormat="1" applyFont="1" applyBorder="1" applyAlignment="1">
      <alignment horizontal="left"/>
    </xf>
    <xf numFmtId="0" fontId="2" fillId="34" borderId="12" xfId="0" applyNumberFormat="1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0" xfId="0" applyFill="1" applyBorder="1" applyAlignment="1">
      <alignment/>
    </xf>
    <xf numFmtId="0" fontId="1" fillId="5" borderId="14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5" fontId="2" fillId="34" borderId="12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164" fontId="1" fillId="4" borderId="11" xfId="0" applyNumberFormat="1" applyFont="1" applyFill="1" applyBorder="1" applyAlignment="1">
      <alignment/>
    </xf>
    <xf numFmtId="164" fontId="0" fillId="5" borderId="18" xfId="0" applyNumberFormat="1" applyFill="1" applyBorder="1" applyAlignment="1">
      <alignment/>
    </xf>
    <xf numFmtId="164" fontId="1" fillId="5" borderId="13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168" fontId="0" fillId="0" borderId="0" xfId="0" applyNumberFormat="1" applyAlignment="1">
      <alignment/>
    </xf>
    <xf numFmtId="165" fontId="2" fillId="35" borderId="12" xfId="0" applyNumberFormat="1" applyFont="1" applyFill="1" applyBorder="1" applyAlignment="1">
      <alignment/>
    </xf>
    <xf numFmtId="165" fontId="2" fillId="36" borderId="12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 wrapText="1"/>
    </xf>
    <xf numFmtId="2" fontId="2" fillId="34" borderId="19" xfId="0" applyNumberFormat="1" applyFont="1" applyFill="1" applyBorder="1" applyAlignment="1">
      <alignment horizontal="center" wrapText="1"/>
    </xf>
    <xf numFmtId="2" fontId="2" fillId="34" borderId="13" xfId="0" applyNumberFormat="1" applyFont="1" applyFill="1" applyBorder="1" applyAlignment="1">
      <alignment wrapText="1"/>
    </xf>
    <xf numFmtId="2" fontId="2" fillId="34" borderId="19" xfId="0" applyNumberFormat="1" applyFont="1" applyFill="1" applyBorder="1" applyAlignment="1">
      <alignment wrapText="1"/>
    </xf>
    <xf numFmtId="164" fontId="1" fillId="33" borderId="20" xfId="0" applyNumberFormat="1" applyFont="1" applyFill="1" applyBorder="1" applyAlignment="1">
      <alignment/>
    </xf>
    <xf numFmtId="0" fontId="1" fillId="5" borderId="15" xfId="0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65" fontId="2" fillId="3" borderId="12" xfId="0" applyNumberFormat="1" applyFont="1" applyFill="1" applyBorder="1" applyAlignment="1">
      <alignment/>
    </xf>
    <xf numFmtId="165" fontId="2" fillId="37" borderId="12" xfId="0" applyNumberFormat="1" applyFont="1" applyFill="1" applyBorder="1" applyAlignment="1">
      <alignment/>
    </xf>
    <xf numFmtId="165" fontId="2" fillId="18" borderId="12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 wrapText="1"/>
    </xf>
    <xf numFmtId="2" fontId="2" fillId="34" borderId="13" xfId="0" applyNumberFormat="1" applyFont="1" applyFill="1" applyBorder="1" applyAlignment="1">
      <alignment horizontal="left" wrapText="1"/>
    </xf>
    <xf numFmtId="2" fontId="2" fillId="34" borderId="19" xfId="0" applyNumberFormat="1" applyFont="1" applyFill="1" applyBorder="1" applyAlignment="1">
      <alignment horizontal="left" wrapText="1"/>
    </xf>
    <xf numFmtId="2" fontId="2" fillId="34" borderId="21" xfId="0" applyNumberFormat="1" applyFont="1" applyFill="1" applyBorder="1" applyAlignment="1">
      <alignment horizontal="left" wrapText="1"/>
    </xf>
    <xf numFmtId="165" fontId="2" fillId="38" borderId="12" xfId="0" applyNumberFormat="1" applyFont="1" applyFill="1" applyBorder="1" applyAlignment="1">
      <alignment/>
    </xf>
    <xf numFmtId="2" fontId="0" fillId="0" borderId="0" xfId="0" applyNumberFormat="1" applyAlignment="1">
      <alignment horizontal="left"/>
    </xf>
    <xf numFmtId="2" fontId="2" fillId="39" borderId="22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left" wrapText="1"/>
    </xf>
    <xf numFmtId="2" fontId="0" fillId="0" borderId="19" xfId="0" applyNumberFormat="1" applyBorder="1" applyAlignment="1">
      <alignment horizontal="left" wrapText="1"/>
    </xf>
    <xf numFmtId="2" fontId="0" fillId="0" borderId="21" xfId="0" applyNumberFormat="1" applyBorder="1" applyAlignment="1">
      <alignment horizontal="left" wrapText="1"/>
    </xf>
    <xf numFmtId="2" fontId="2" fillId="34" borderId="13" xfId="0" applyNumberFormat="1" applyFont="1" applyFill="1" applyBorder="1" applyAlignment="1">
      <alignment horizontal="center" wrapText="1"/>
    </xf>
    <xf numFmtId="2" fontId="2" fillId="34" borderId="19" xfId="0" applyNumberFormat="1" applyFont="1" applyFill="1" applyBorder="1" applyAlignment="1">
      <alignment horizontal="center" wrapText="1"/>
    </xf>
    <xf numFmtId="2" fontId="2" fillId="34" borderId="21" xfId="0" applyNumberFormat="1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left" wrapText="1"/>
    </xf>
    <xf numFmtId="2" fontId="0" fillId="0" borderId="19" xfId="0" applyNumberFormat="1" applyFont="1" applyFill="1" applyBorder="1" applyAlignment="1">
      <alignment horizontal="left" wrapText="1"/>
    </xf>
    <xf numFmtId="2" fontId="0" fillId="0" borderId="21" xfId="0" applyNumberFormat="1" applyFont="1" applyFill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S82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1.75390625" style="0" customWidth="1"/>
    <col min="2" max="2" width="1.12109375" style="3" customWidth="1"/>
    <col min="3" max="3" width="0.12890625" style="2" customWidth="1"/>
    <col min="4" max="4" width="11.125" style="1" customWidth="1"/>
    <col min="5" max="5" width="10.375" style="1" customWidth="1"/>
    <col min="6" max="6" width="12.125" style="1" customWidth="1"/>
    <col min="7" max="7" width="10.25390625" style="1" customWidth="1"/>
    <col min="8" max="8" width="9.75390625" style="1" customWidth="1"/>
    <col min="9" max="9" width="10.75390625" style="1" customWidth="1"/>
    <col min="10" max="10" width="10.25390625" style="1" customWidth="1"/>
    <col min="11" max="11" width="10.875" style="1" customWidth="1"/>
    <col min="12" max="12" width="9.875" style="1" customWidth="1"/>
    <col min="13" max="13" width="9.625" style="1" customWidth="1"/>
    <col min="14" max="14" width="11.00390625" style="1" customWidth="1"/>
    <col min="15" max="15" width="12.00390625" style="1" customWidth="1"/>
    <col min="16" max="16" width="10.00390625" style="0" customWidth="1"/>
    <col min="17" max="17" width="9.00390625" style="0" customWidth="1"/>
  </cols>
  <sheetData>
    <row r="1" ht="12.75"/>
    <row r="2" ht="12.75"/>
    <row r="3" spans="1:18" ht="12.75">
      <c r="A3" s="87" t="s">
        <v>75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2:17" ht="12.75">
      <c r="B4" s="4" t="s">
        <v>13</v>
      </c>
      <c r="C4" s="5" t="s">
        <v>14</v>
      </c>
      <c r="D4" s="84" t="s">
        <v>27</v>
      </c>
      <c r="E4" s="85"/>
      <c r="F4" s="86"/>
      <c r="G4" s="6" t="s">
        <v>8</v>
      </c>
      <c r="H4" s="82" t="s">
        <v>10</v>
      </c>
      <c r="I4" s="6" t="s">
        <v>20</v>
      </c>
      <c r="J4" s="7" t="s">
        <v>77</v>
      </c>
      <c r="K4" s="15" t="s">
        <v>11</v>
      </c>
      <c r="L4" s="84" t="s">
        <v>20</v>
      </c>
      <c r="M4" s="85"/>
      <c r="N4" s="86"/>
      <c r="O4" s="82" t="s">
        <v>18</v>
      </c>
      <c r="P4" s="7" t="s">
        <v>7</v>
      </c>
      <c r="Q4" s="17" t="s">
        <v>32</v>
      </c>
    </row>
    <row r="5" spans="2:17" ht="13.5" thickBot="1">
      <c r="B5" s="8"/>
      <c r="C5" s="9" t="s">
        <v>16</v>
      </c>
      <c r="D5" s="11" t="s">
        <v>28</v>
      </c>
      <c r="E5" s="11" t="s">
        <v>29</v>
      </c>
      <c r="F5" s="11" t="s">
        <v>30</v>
      </c>
      <c r="G5" s="11" t="s">
        <v>9</v>
      </c>
      <c r="H5" s="83"/>
      <c r="I5" s="11" t="s">
        <v>15</v>
      </c>
      <c r="J5" s="11" t="s">
        <v>76</v>
      </c>
      <c r="K5" s="6" t="s">
        <v>12</v>
      </c>
      <c r="L5" s="16" t="s">
        <v>21</v>
      </c>
      <c r="M5" s="11" t="s">
        <v>19</v>
      </c>
      <c r="N5" s="11" t="s">
        <v>26</v>
      </c>
      <c r="O5" s="83"/>
      <c r="P5" s="10" t="s">
        <v>17</v>
      </c>
      <c r="Q5" s="34"/>
    </row>
    <row r="6" spans="2:19" ht="13.5" thickBot="1">
      <c r="B6" s="8"/>
      <c r="C6" s="9"/>
      <c r="D6" s="25"/>
      <c r="E6" s="47"/>
      <c r="F6" s="49">
        <v>93492.42</v>
      </c>
      <c r="G6" s="25"/>
      <c r="H6" s="26"/>
      <c r="I6" s="11"/>
      <c r="J6" s="11"/>
      <c r="K6" s="6"/>
      <c r="L6" s="11"/>
      <c r="M6" s="11"/>
      <c r="N6" s="11"/>
      <c r="O6" s="26"/>
      <c r="P6" s="33"/>
      <c r="Q6" s="52">
        <v>64251.76</v>
      </c>
      <c r="S6" s="1"/>
    </row>
    <row r="7" spans="1:17" ht="12.75">
      <c r="A7" s="12" t="s">
        <v>33</v>
      </c>
      <c r="B7" s="13">
        <v>3114.9</v>
      </c>
      <c r="C7" s="14">
        <v>70</v>
      </c>
      <c r="D7" s="24">
        <v>19161.74</v>
      </c>
      <c r="E7" s="22">
        <v>3423.85</v>
      </c>
      <c r="F7" s="48">
        <f aca="true" t="shared" si="0" ref="F7:F18">SUM(D7:E7)</f>
        <v>22585.59</v>
      </c>
      <c r="G7" s="18">
        <f aca="true" t="shared" si="1" ref="G7:G18">SUM(F7*0.03)</f>
        <v>677.5677</v>
      </c>
      <c r="H7" s="18">
        <f aca="true" t="shared" si="2" ref="H7:H18">SUM(F7*0.06)</f>
        <v>1355.1354</v>
      </c>
      <c r="I7" s="20">
        <v>4900</v>
      </c>
      <c r="J7" s="20">
        <v>1200</v>
      </c>
      <c r="K7" s="20">
        <v>690</v>
      </c>
      <c r="L7" s="20">
        <v>3332.95</v>
      </c>
      <c r="M7" s="20">
        <v>0</v>
      </c>
      <c r="N7" s="20">
        <f aca="true" t="shared" si="3" ref="N7:N18">SUM(F7*0.15)</f>
        <v>3387.8385</v>
      </c>
      <c r="O7" s="18">
        <f aca="true" t="shared" si="4" ref="O7:O18">SUM(G7:N7)</f>
        <v>15543.4916</v>
      </c>
      <c r="P7" s="23"/>
      <c r="Q7" s="35">
        <v>1117.52</v>
      </c>
    </row>
    <row r="8" spans="1:17" ht="12.75">
      <c r="A8" s="12" t="s">
        <v>34</v>
      </c>
      <c r="B8" s="13"/>
      <c r="C8" s="14"/>
      <c r="D8" s="24">
        <v>17360.96</v>
      </c>
      <c r="E8" s="22">
        <v>4294.91</v>
      </c>
      <c r="F8" s="22">
        <f t="shared" si="0"/>
        <v>21655.87</v>
      </c>
      <c r="G8" s="18">
        <f t="shared" si="1"/>
        <v>649.6760999999999</v>
      </c>
      <c r="H8" s="18">
        <f t="shared" si="2"/>
        <v>1299.3521999999998</v>
      </c>
      <c r="I8" s="20">
        <v>4900</v>
      </c>
      <c r="J8" s="20">
        <v>1200</v>
      </c>
      <c r="K8" s="20">
        <v>0</v>
      </c>
      <c r="L8" s="20">
        <v>3332.95</v>
      </c>
      <c r="M8" s="20">
        <v>0</v>
      </c>
      <c r="N8" s="20">
        <f t="shared" si="3"/>
        <v>3248.3804999999998</v>
      </c>
      <c r="O8" s="18">
        <f t="shared" si="4"/>
        <v>14630.358799999998</v>
      </c>
      <c r="P8" s="23"/>
      <c r="Q8" s="28">
        <v>1587.19</v>
      </c>
    </row>
    <row r="9" spans="1:17" ht="12.75">
      <c r="A9" s="12" t="s">
        <v>25</v>
      </c>
      <c r="B9" s="13"/>
      <c r="C9" s="14"/>
      <c r="D9" s="24">
        <v>15072.09</v>
      </c>
      <c r="E9" s="22">
        <v>3733.63</v>
      </c>
      <c r="F9" s="22">
        <f t="shared" si="0"/>
        <v>18805.72</v>
      </c>
      <c r="G9" s="18">
        <f t="shared" si="1"/>
        <v>564.1716</v>
      </c>
      <c r="H9" s="18">
        <f t="shared" si="2"/>
        <v>1128.3432</v>
      </c>
      <c r="I9" s="20">
        <v>4900</v>
      </c>
      <c r="J9" s="20">
        <v>1200</v>
      </c>
      <c r="K9" s="20">
        <v>0</v>
      </c>
      <c r="L9" s="20">
        <v>3332.95</v>
      </c>
      <c r="M9" s="20">
        <v>0</v>
      </c>
      <c r="N9" s="20">
        <f t="shared" si="3"/>
        <v>2820.858</v>
      </c>
      <c r="O9" s="18">
        <f t="shared" si="4"/>
        <v>13946.3228</v>
      </c>
      <c r="P9" s="23"/>
      <c r="Q9" s="28">
        <v>1398.99</v>
      </c>
    </row>
    <row r="10" spans="1:17" ht="12.75">
      <c r="A10" s="12" t="s">
        <v>35</v>
      </c>
      <c r="B10" s="13"/>
      <c r="C10" s="14"/>
      <c r="D10" s="19">
        <v>17184.52</v>
      </c>
      <c r="E10" s="19">
        <v>4039.06</v>
      </c>
      <c r="F10" s="19">
        <f t="shared" si="0"/>
        <v>21223.58</v>
      </c>
      <c r="G10" s="18">
        <f t="shared" si="1"/>
        <v>636.7074</v>
      </c>
      <c r="H10" s="18">
        <f t="shared" si="2"/>
        <v>1273.4148</v>
      </c>
      <c r="I10" s="20">
        <v>4900</v>
      </c>
      <c r="J10" s="20">
        <v>1200</v>
      </c>
      <c r="K10" s="20">
        <v>0</v>
      </c>
      <c r="L10" s="20">
        <v>3332.95</v>
      </c>
      <c r="M10" s="20">
        <v>0</v>
      </c>
      <c r="N10" s="20">
        <f t="shared" si="3"/>
        <v>3183.5370000000003</v>
      </c>
      <c r="O10" s="18">
        <f t="shared" si="4"/>
        <v>14526.609199999999</v>
      </c>
      <c r="P10" s="21"/>
      <c r="Q10" s="28">
        <v>1431.06</v>
      </c>
    </row>
    <row r="11" spans="1:17" ht="12.75">
      <c r="A11" s="12" t="s">
        <v>0</v>
      </c>
      <c r="B11" s="13"/>
      <c r="C11" s="14"/>
      <c r="D11" s="19">
        <v>16427.05</v>
      </c>
      <c r="E11" s="19">
        <v>4115.22</v>
      </c>
      <c r="F11" s="19">
        <f t="shared" si="0"/>
        <v>20542.27</v>
      </c>
      <c r="G11" s="18">
        <f t="shared" si="1"/>
        <v>616.2681</v>
      </c>
      <c r="H11" s="18">
        <f t="shared" si="2"/>
        <v>1232.5362</v>
      </c>
      <c r="I11" s="20">
        <v>4900</v>
      </c>
      <c r="J11" s="20">
        <v>0</v>
      </c>
      <c r="K11" s="20">
        <v>16348</v>
      </c>
      <c r="L11" s="20">
        <v>3332.95</v>
      </c>
      <c r="M11" s="20">
        <v>0</v>
      </c>
      <c r="N11" s="20">
        <f t="shared" si="3"/>
        <v>3081.3405</v>
      </c>
      <c r="O11" s="18">
        <f t="shared" si="4"/>
        <v>29511.0948</v>
      </c>
      <c r="P11" s="21"/>
      <c r="Q11" s="28">
        <v>1544.45</v>
      </c>
    </row>
    <row r="12" spans="1:17" ht="12.75">
      <c r="A12" s="12" t="s">
        <v>1</v>
      </c>
      <c r="B12" s="13"/>
      <c r="C12" s="14"/>
      <c r="D12" s="19">
        <v>18150.48</v>
      </c>
      <c r="E12" s="19">
        <v>4971.46</v>
      </c>
      <c r="F12" s="19">
        <f t="shared" si="0"/>
        <v>23121.94</v>
      </c>
      <c r="G12" s="18">
        <f t="shared" si="1"/>
        <v>693.6582</v>
      </c>
      <c r="H12" s="18">
        <f t="shared" si="2"/>
        <v>1387.3164</v>
      </c>
      <c r="I12" s="20">
        <v>4900</v>
      </c>
      <c r="J12" s="20">
        <v>0</v>
      </c>
      <c r="K12" s="20">
        <v>27975</v>
      </c>
      <c r="L12" s="20">
        <v>3332.95</v>
      </c>
      <c r="M12" s="20">
        <v>0</v>
      </c>
      <c r="N12" s="20">
        <f t="shared" si="3"/>
        <v>3468.2909999999997</v>
      </c>
      <c r="O12" s="18">
        <f t="shared" si="4"/>
        <v>41757.215599999996</v>
      </c>
      <c r="P12" s="21"/>
      <c r="Q12" s="28">
        <v>1409.71</v>
      </c>
    </row>
    <row r="13" spans="1:17" ht="12.75">
      <c r="A13" s="12" t="s">
        <v>2</v>
      </c>
      <c r="B13" s="13"/>
      <c r="C13" s="14"/>
      <c r="D13" s="19">
        <v>16414.92</v>
      </c>
      <c r="E13" s="19">
        <v>3612.33</v>
      </c>
      <c r="F13" s="19">
        <f t="shared" si="0"/>
        <v>20027.25</v>
      </c>
      <c r="G13" s="18">
        <f t="shared" si="1"/>
        <v>600.8175</v>
      </c>
      <c r="H13" s="18">
        <f t="shared" si="2"/>
        <v>1201.635</v>
      </c>
      <c r="I13" s="20">
        <v>4900</v>
      </c>
      <c r="J13" s="20">
        <v>0</v>
      </c>
      <c r="K13" s="20">
        <v>0</v>
      </c>
      <c r="L13" s="20">
        <v>3332.95</v>
      </c>
      <c r="M13" s="20">
        <v>0</v>
      </c>
      <c r="N13" s="20">
        <f t="shared" si="3"/>
        <v>3004.0875</v>
      </c>
      <c r="O13" s="60">
        <f t="shared" si="4"/>
        <v>13039.49</v>
      </c>
      <c r="P13" s="21"/>
      <c r="Q13" s="61">
        <v>1384.98</v>
      </c>
    </row>
    <row r="14" spans="1:17" ht="12.75">
      <c r="A14" s="12" t="s">
        <v>3</v>
      </c>
      <c r="B14" s="13"/>
      <c r="C14" s="14"/>
      <c r="D14" s="19">
        <v>19632.47</v>
      </c>
      <c r="E14" s="19">
        <v>4640.44</v>
      </c>
      <c r="F14" s="19">
        <f t="shared" si="0"/>
        <v>24272.91</v>
      </c>
      <c r="G14" s="18">
        <f t="shared" si="1"/>
        <v>728.1872999999999</v>
      </c>
      <c r="H14" s="18">
        <f t="shared" si="2"/>
        <v>1456.3745999999999</v>
      </c>
      <c r="I14" s="20">
        <v>4900</v>
      </c>
      <c r="J14" s="20">
        <v>0</v>
      </c>
      <c r="K14" s="20">
        <v>17301</v>
      </c>
      <c r="L14" s="20">
        <v>3332.95</v>
      </c>
      <c r="M14" s="20">
        <v>0</v>
      </c>
      <c r="N14" s="20">
        <f t="shared" si="3"/>
        <v>3640.9365</v>
      </c>
      <c r="O14" s="60">
        <f t="shared" si="4"/>
        <v>31359.4484</v>
      </c>
      <c r="P14" s="21"/>
      <c r="Q14" s="61">
        <v>1710.57</v>
      </c>
    </row>
    <row r="15" spans="1:17" ht="12.75">
      <c r="A15" s="12" t="s">
        <v>4</v>
      </c>
      <c r="B15" s="13"/>
      <c r="C15" s="14"/>
      <c r="D15" s="19">
        <v>15987.76</v>
      </c>
      <c r="E15" s="19">
        <v>3816.36</v>
      </c>
      <c r="F15" s="19">
        <f t="shared" si="0"/>
        <v>19804.12</v>
      </c>
      <c r="G15" s="18">
        <f t="shared" si="1"/>
        <v>594.1235999999999</v>
      </c>
      <c r="H15" s="18">
        <f t="shared" si="2"/>
        <v>1188.2471999999998</v>
      </c>
      <c r="I15" s="20">
        <v>4900</v>
      </c>
      <c r="J15" s="20">
        <v>0</v>
      </c>
      <c r="K15" s="20">
        <v>0</v>
      </c>
      <c r="L15" s="20">
        <v>3332.95</v>
      </c>
      <c r="M15" s="20">
        <v>0</v>
      </c>
      <c r="N15" s="20">
        <f t="shared" si="3"/>
        <v>2970.618</v>
      </c>
      <c r="O15" s="60">
        <f t="shared" si="4"/>
        <v>12985.9388</v>
      </c>
      <c r="P15" s="21"/>
      <c r="Q15" s="61">
        <v>1412.09</v>
      </c>
    </row>
    <row r="16" spans="1:17" ht="12.75">
      <c r="A16" s="12" t="s">
        <v>5</v>
      </c>
      <c r="B16" s="13"/>
      <c r="C16" s="14"/>
      <c r="D16" s="19">
        <v>15991.8</v>
      </c>
      <c r="E16" s="19">
        <v>3697.13</v>
      </c>
      <c r="F16" s="19">
        <f t="shared" si="0"/>
        <v>19688.93</v>
      </c>
      <c r="G16" s="18">
        <f t="shared" si="1"/>
        <v>590.6679</v>
      </c>
      <c r="H16" s="18">
        <f t="shared" si="2"/>
        <v>1181.3358</v>
      </c>
      <c r="I16" s="20">
        <v>4900</v>
      </c>
      <c r="J16" s="20">
        <f>1200/2</f>
        <v>600</v>
      </c>
      <c r="K16" s="20">
        <v>10798</v>
      </c>
      <c r="L16" s="20">
        <v>3332.95</v>
      </c>
      <c r="M16" s="20">
        <v>0</v>
      </c>
      <c r="N16" s="20">
        <f t="shared" si="3"/>
        <v>2953.3395</v>
      </c>
      <c r="O16" s="60">
        <f t="shared" si="4"/>
        <v>24356.2932</v>
      </c>
      <c r="P16" s="21"/>
      <c r="Q16" s="61">
        <v>1368.72</v>
      </c>
    </row>
    <row r="17" spans="1:17" ht="12.75">
      <c r="A17" s="12" t="s">
        <v>6</v>
      </c>
      <c r="B17" s="13"/>
      <c r="C17" s="14"/>
      <c r="D17" s="19">
        <v>17965.82</v>
      </c>
      <c r="E17" s="19">
        <v>4392.09</v>
      </c>
      <c r="F17" s="19">
        <f t="shared" si="0"/>
        <v>22357.91</v>
      </c>
      <c r="G17" s="18">
        <f t="shared" si="1"/>
        <v>670.7373</v>
      </c>
      <c r="H17" s="18">
        <f t="shared" si="2"/>
        <v>1341.4746</v>
      </c>
      <c r="I17" s="20">
        <v>4900</v>
      </c>
      <c r="J17" s="20">
        <v>1200</v>
      </c>
      <c r="K17" s="20">
        <f>1059+9765+1907+798</f>
        <v>13529</v>
      </c>
      <c r="L17" s="20">
        <v>3332.95</v>
      </c>
      <c r="M17" s="20">
        <v>457.25</v>
      </c>
      <c r="N17" s="20">
        <f t="shared" si="3"/>
        <v>3353.6865</v>
      </c>
      <c r="O17" s="60">
        <f t="shared" si="4"/>
        <v>28785.098400000003</v>
      </c>
      <c r="P17" s="21"/>
      <c r="Q17" s="61">
        <v>1620.5</v>
      </c>
    </row>
    <row r="18" spans="1:17" ht="12.75">
      <c r="A18" s="12" t="s">
        <v>23</v>
      </c>
      <c r="B18" s="13"/>
      <c r="C18" s="14"/>
      <c r="D18" s="19">
        <f>18913.65+634.78</f>
        <v>19548.43</v>
      </c>
      <c r="E18" s="19">
        <f>4234.34+157.32</f>
        <v>4391.66</v>
      </c>
      <c r="F18" s="19">
        <f t="shared" si="0"/>
        <v>23940.09</v>
      </c>
      <c r="G18" s="18">
        <f t="shared" si="1"/>
        <v>718.2026999999999</v>
      </c>
      <c r="H18" s="18">
        <f t="shared" si="2"/>
        <v>1436.4053999999999</v>
      </c>
      <c r="I18" s="20">
        <v>4900</v>
      </c>
      <c r="J18" s="20">
        <v>1200</v>
      </c>
      <c r="K18" s="20">
        <f>1017+172+3431</f>
        <v>4620</v>
      </c>
      <c r="L18" s="20">
        <v>3332.95</v>
      </c>
      <c r="M18" s="20">
        <v>0</v>
      </c>
      <c r="N18" s="20">
        <f t="shared" si="3"/>
        <v>3591.0135</v>
      </c>
      <c r="O18" s="60">
        <f t="shared" si="4"/>
        <v>19798.5716</v>
      </c>
      <c r="P18" s="21"/>
      <c r="Q18" s="61">
        <f>1592.23+57</f>
        <v>1649.23</v>
      </c>
    </row>
    <row r="19" spans="1:17" ht="13.5" thickBot="1">
      <c r="A19" s="12" t="s">
        <v>36</v>
      </c>
      <c r="B19" s="13"/>
      <c r="C19" s="14"/>
      <c r="D19" s="27">
        <f>SUM(D7:D18)</f>
        <v>208898.03999999998</v>
      </c>
      <c r="E19" s="27">
        <f>SUM(E7:E18)</f>
        <v>49128.14</v>
      </c>
      <c r="F19" s="27">
        <f>SUM(F6:F18)</f>
        <v>351518.6</v>
      </c>
      <c r="G19" s="27">
        <f aca="true" t="shared" si="5" ref="G19:O19">SUM(G7:G18)</f>
        <v>7740.7854</v>
      </c>
      <c r="H19" s="27">
        <f t="shared" si="5"/>
        <v>15481.5708</v>
      </c>
      <c r="I19" s="27">
        <f t="shared" si="5"/>
        <v>58800</v>
      </c>
      <c r="J19" s="27">
        <f t="shared" si="5"/>
        <v>7800</v>
      </c>
      <c r="K19" s="27">
        <f t="shared" si="5"/>
        <v>91261</v>
      </c>
      <c r="L19" s="27">
        <f t="shared" si="5"/>
        <v>39995.399999999994</v>
      </c>
      <c r="M19" s="27">
        <f t="shared" si="5"/>
        <v>457.25</v>
      </c>
      <c r="N19" s="27">
        <f t="shared" si="5"/>
        <v>38703.926999999996</v>
      </c>
      <c r="O19" s="50">
        <f t="shared" si="5"/>
        <v>260239.9332</v>
      </c>
      <c r="P19" s="62">
        <f>F19-O19</f>
        <v>91278.66679999998</v>
      </c>
      <c r="Q19" s="51">
        <f>SUM(Q6:Q18)</f>
        <v>81886.77</v>
      </c>
    </row>
    <row r="20" ht="13.5" thickBot="1">
      <c r="Q20" s="36">
        <f>Q19*0.91</f>
        <v>74516.96070000001</v>
      </c>
    </row>
    <row r="23" spans="6:16" ht="12.75">
      <c r="F23" s="71" t="s">
        <v>22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6" spans="4:16" ht="12.75">
      <c r="D26" s="72" t="s">
        <v>42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4:16" ht="12.75">
      <c r="D27" s="29" t="s">
        <v>37</v>
      </c>
      <c r="E27" s="84" t="s">
        <v>38</v>
      </c>
      <c r="F27" s="85"/>
      <c r="G27" s="85"/>
      <c r="H27" s="85"/>
      <c r="I27" s="85"/>
      <c r="J27" s="85"/>
      <c r="K27" s="85"/>
      <c r="L27" s="85"/>
      <c r="M27" s="85"/>
      <c r="N27" s="86"/>
      <c r="O27" s="12" t="s">
        <v>39</v>
      </c>
      <c r="P27" s="12" t="s">
        <v>40</v>
      </c>
    </row>
    <row r="28" spans="4:17" ht="12.75" customHeight="1">
      <c r="D28" s="30" t="s">
        <v>24</v>
      </c>
      <c r="E28" s="73" t="s">
        <v>43</v>
      </c>
      <c r="F28" s="74"/>
      <c r="G28" s="74"/>
      <c r="H28" s="74"/>
      <c r="I28" s="74"/>
      <c r="J28" s="74"/>
      <c r="K28" s="74"/>
      <c r="L28" s="74"/>
      <c r="M28" s="74"/>
      <c r="N28" s="75"/>
      <c r="O28" s="12" t="s">
        <v>31</v>
      </c>
      <c r="P28" s="12">
        <v>32</v>
      </c>
      <c r="Q28" t="s">
        <v>44</v>
      </c>
    </row>
    <row r="29" spans="4:16" ht="12.75">
      <c r="D29" s="31" t="s">
        <v>41</v>
      </c>
      <c r="E29" s="76"/>
      <c r="F29" s="77"/>
      <c r="G29" s="77"/>
      <c r="H29" s="77"/>
      <c r="I29" s="77"/>
      <c r="J29" s="77"/>
      <c r="K29" s="77"/>
      <c r="L29" s="77"/>
      <c r="M29" s="77"/>
      <c r="N29" s="78"/>
      <c r="O29" s="32" t="s">
        <v>45</v>
      </c>
      <c r="P29" s="43">
        <v>0.69</v>
      </c>
    </row>
    <row r="30" spans="4:16" ht="12.75" customHeight="1">
      <c r="D30" s="37" t="s">
        <v>0</v>
      </c>
      <c r="E30" s="79" t="s">
        <v>66</v>
      </c>
      <c r="F30" s="80"/>
      <c r="G30" s="80"/>
      <c r="H30" s="80"/>
      <c r="I30" s="80"/>
      <c r="J30" s="80"/>
      <c r="K30" s="80"/>
      <c r="L30" s="80"/>
      <c r="M30" s="80"/>
      <c r="N30" s="81"/>
      <c r="O30" s="38" t="s">
        <v>67</v>
      </c>
      <c r="P30" s="39">
        <v>0.006</v>
      </c>
    </row>
    <row r="31" spans="4:16" ht="12.75" customHeight="1">
      <c r="D31" s="37"/>
      <c r="E31" s="79" t="s">
        <v>68</v>
      </c>
      <c r="F31" s="80"/>
      <c r="G31" s="80"/>
      <c r="H31" s="80"/>
      <c r="I31" s="80"/>
      <c r="J31" s="80"/>
      <c r="K31" s="80"/>
      <c r="L31" s="80"/>
      <c r="M31" s="80"/>
      <c r="N31" s="81"/>
      <c r="O31" s="38" t="s">
        <v>67</v>
      </c>
      <c r="P31" s="39">
        <v>0.006</v>
      </c>
    </row>
    <row r="32" spans="4:16" ht="12.75">
      <c r="D32" s="31" t="s">
        <v>41</v>
      </c>
      <c r="E32" s="76"/>
      <c r="F32" s="77"/>
      <c r="G32" s="77"/>
      <c r="H32" s="77"/>
      <c r="I32" s="77"/>
      <c r="J32" s="77"/>
      <c r="K32" s="77"/>
      <c r="L32" s="77"/>
      <c r="M32" s="77"/>
      <c r="N32" s="78"/>
      <c r="O32" s="32" t="s">
        <v>45</v>
      </c>
      <c r="P32" s="54">
        <v>1.646</v>
      </c>
    </row>
    <row r="33" spans="4:16" ht="12.75" customHeight="1">
      <c r="D33" s="41" t="s">
        <v>0</v>
      </c>
      <c r="E33" s="79" t="s">
        <v>69</v>
      </c>
      <c r="F33" s="80"/>
      <c r="G33" s="80"/>
      <c r="H33" s="80"/>
      <c r="I33" s="80"/>
      <c r="J33" s="80"/>
      <c r="K33" s="80"/>
      <c r="L33" s="80"/>
      <c r="M33" s="80"/>
      <c r="N33" s="81"/>
      <c r="O33" s="40" t="s">
        <v>67</v>
      </c>
      <c r="P33" s="42">
        <v>0.1</v>
      </c>
    </row>
    <row r="34" spans="4:16" ht="12.75">
      <c r="D34" s="31" t="s">
        <v>41</v>
      </c>
      <c r="E34" s="76"/>
      <c r="F34" s="77"/>
      <c r="G34" s="77"/>
      <c r="H34" s="77"/>
      <c r="I34" s="77"/>
      <c r="J34" s="77"/>
      <c r="K34" s="77"/>
      <c r="L34" s="77"/>
      <c r="M34" s="77"/>
      <c r="N34" s="78"/>
      <c r="O34" s="32" t="s">
        <v>45</v>
      </c>
      <c r="P34" s="54">
        <v>4.091</v>
      </c>
    </row>
    <row r="35" spans="4:16" ht="30.75" customHeight="1">
      <c r="D35" s="37" t="s">
        <v>0</v>
      </c>
      <c r="E35" s="79" t="s">
        <v>70</v>
      </c>
      <c r="F35" s="80"/>
      <c r="G35" s="80"/>
      <c r="H35" s="80"/>
      <c r="I35" s="80"/>
      <c r="J35" s="80"/>
      <c r="K35" s="80"/>
      <c r="L35" s="80"/>
      <c r="M35" s="80"/>
      <c r="N35" s="81"/>
      <c r="O35" s="38" t="s">
        <v>48</v>
      </c>
      <c r="P35" s="44">
        <v>1</v>
      </c>
    </row>
    <row r="36" spans="4:17" ht="12.75">
      <c r="D36" s="31" t="s">
        <v>41</v>
      </c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32" t="s">
        <v>45</v>
      </c>
      <c r="P36" s="54">
        <v>0.841</v>
      </c>
      <c r="Q36" t="s">
        <v>55</v>
      </c>
    </row>
    <row r="37" spans="4:16" ht="27" customHeight="1">
      <c r="D37" s="37" t="s">
        <v>0</v>
      </c>
      <c r="E37" s="79" t="s">
        <v>70</v>
      </c>
      <c r="F37" s="80"/>
      <c r="G37" s="80"/>
      <c r="H37" s="80"/>
      <c r="I37" s="80"/>
      <c r="J37" s="80"/>
      <c r="K37" s="80"/>
      <c r="L37" s="80"/>
      <c r="M37" s="80"/>
      <c r="N37" s="81"/>
      <c r="O37" s="38" t="s">
        <v>48</v>
      </c>
      <c r="P37" s="45">
        <v>10</v>
      </c>
    </row>
    <row r="38" spans="4:16" ht="12.75" customHeight="1">
      <c r="D38" s="37"/>
      <c r="E38" s="79" t="s">
        <v>62</v>
      </c>
      <c r="F38" s="80"/>
      <c r="G38" s="80"/>
      <c r="H38" s="80"/>
      <c r="I38" s="80"/>
      <c r="J38" s="80"/>
      <c r="K38" s="80"/>
      <c r="L38" s="80"/>
      <c r="M38" s="80"/>
      <c r="N38" s="81"/>
      <c r="O38" s="38" t="s">
        <v>50</v>
      </c>
      <c r="P38" s="39">
        <v>0.005</v>
      </c>
    </row>
    <row r="39" spans="4:16" ht="12.75" customHeight="1">
      <c r="D39" s="37"/>
      <c r="E39" s="79" t="s">
        <v>71</v>
      </c>
      <c r="F39" s="80"/>
      <c r="G39" s="80"/>
      <c r="H39" s="80"/>
      <c r="I39" s="80"/>
      <c r="J39" s="80"/>
      <c r="K39" s="80"/>
      <c r="L39" s="80"/>
      <c r="M39" s="80"/>
      <c r="N39" s="81"/>
      <c r="O39" s="38" t="s">
        <v>72</v>
      </c>
      <c r="P39" s="45">
        <v>0.1</v>
      </c>
    </row>
    <row r="40" spans="4:16" ht="12.75" customHeight="1">
      <c r="D40" s="37"/>
      <c r="E40" s="79" t="s">
        <v>73</v>
      </c>
      <c r="F40" s="80"/>
      <c r="G40" s="80"/>
      <c r="H40" s="80"/>
      <c r="I40" s="80"/>
      <c r="J40" s="80"/>
      <c r="K40" s="80"/>
      <c r="L40" s="80"/>
      <c r="M40" s="80"/>
      <c r="N40" s="81"/>
      <c r="O40" s="38" t="s">
        <v>50</v>
      </c>
      <c r="P40" s="39">
        <v>0.005</v>
      </c>
    </row>
    <row r="41" spans="4:16" ht="12.75" customHeight="1">
      <c r="D41" s="37"/>
      <c r="E41" s="79" t="s">
        <v>74</v>
      </c>
      <c r="F41" s="80"/>
      <c r="G41" s="80"/>
      <c r="H41" s="80"/>
      <c r="I41" s="80"/>
      <c r="J41" s="80"/>
      <c r="K41" s="80"/>
      <c r="L41" s="80"/>
      <c r="M41" s="80"/>
      <c r="N41" s="81"/>
      <c r="O41" s="38" t="s">
        <v>50</v>
      </c>
      <c r="P41" s="46">
        <v>0.01</v>
      </c>
    </row>
    <row r="42" spans="4:16" ht="12.75">
      <c r="D42" s="31" t="s">
        <v>41</v>
      </c>
      <c r="E42" s="76"/>
      <c r="F42" s="77"/>
      <c r="G42" s="77"/>
      <c r="H42" s="77"/>
      <c r="I42" s="77"/>
      <c r="J42" s="77"/>
      <c r="K42" s="77"/>
      <c r="L42" s="77"/>
      <c r="M42" s="77"/>
      <c r="N42" s="78"/>
      <c r="O42" s="32" t="s">
        <v>45</v>
      </c>
      <c r="P42" s="54">
        <v>9.77</v>
      </c>
    </row>
    <row r="43" spans="4:16" ht="27" customHeight="1">
      <c r="D43" s="30" t="s">
        <v>1</v>
      </c>
      <c r="E43" s="73" t="s">
        <v>47</v>
      </c>
      <c r="F43" s="74"/>
      <c r="G43" s="74"/>
      <c r="H43" s="74"/>
      <c r="I43" s="74"/>
      <c r="J43" s="74"/>
      <c r="K43" s="74"/>
      <c r="L43" s="74"/>
      <c r="M43" s="74"/>
      <c r="N43" s="75"/>
      <c r="O43" s="12" t="s">
        <v>48</v>
      </c>
      <c r="P43" s="12">
        <v>10</v>
      </c>
    </row>
    <row r="44" spans="4:16" ht="12.75" customHeight="1">
      <c r="D44" s="30"/>
      <c r="E44" s="73" t="s">
        <v>49</v>
      </c>
      <c r="F44" s="74"/>
      <c r="G44" s="74"/>
      <c r="H44" s="74"/>
      <c r="I44" s="74"/>
      <c r="J44" s="74"/>
      <c r="K44" s="74"/>
      <c r="L44" s="74"/>
      <c r="M44" s="74"/>
      <c r="N44" s="75"/>
      <c r="O44" s="12" t="s">
        <v>50</v>
      </c>
      <c r="P44" s="12">
        <v>0.01</v>
      </c>
    </row>
    <row r="45" spans="4:16" ht="12.75" customHeight="1">
      <c r="D45" s="30"/>
      <c r="E45" s="73" t="s">
        <v>51</v>
      </c>
      <c r="F45" s="74"/>
      <c r="G45" s="74"/>
      <c r="H45" s="74"/>
      <c r="I45" s="74"/>
      <c r="J45" s="74"/>
      <c r="K45" s="74"/>
      <c r="L45" s="74"/>
      <c r="M45" s="74"/>
      <c r="N45" s="75"/>
      <c r="O45" s="12" t="s">
        <v>50</v>
      </c>
      <c r="P45" s="12">
        <v>0.01</v>
      </c>
    </row>
    <row r="46" spans="4:17" ht="12.75">
      <c r="D46" s="31" t="s">
        <v>41</v>
      </c>
      <c r="E46" s="58"/>
      <c r="F46" s="59"/>
      <c r="G46" s="59"/>
      <c r="H46" s="59"/>
      <c r="I46" s="59"/>
      <c r="J46" s="59"/>
      <c r="K46" s="59"/>
      <c r="L46" s="59"/>
      <c r="M46" s="59"/>
      <c r="N46" s="66"/>
      <c r="O46" s="32" t="s">
        <v>45</v>
      </c>
      <c r="P46" s="55">
        <v>9.325</v>
      </c>
      <c r="Q46" t="s">
        <v>46</v>
      </c>
    </row>
    <row r="47" spans="4:16" ht="12.75" customHeight="1">
      <c r="D47" s="30" t="s">
        <v>1</v>
      </c>
      <c r="E47" s="73" t="s">
        <v>53</v>
      </c>
      <c r="F47" s="74"/>
      <c r="G47" s="74"/>
      <c r="H47" s="74"/>
      <c r="I47" s="74"/>
      <c r="J47" s="74"/>
      <c r="K47" s="74"/>
      <c r="L47" s="74"/>
      <c r="M47" s="74"/>
      <c r="N47" s="75"/>
      <c r="O47" s="12" t="s">
        <v>54</v>
      </c>
      <c r="P47" s="12">
        <v>0.1</v>
      </c>
    </row>
    <row r="48" spans="4:17" ht="12.75">
      <c r="D48" s="31" t="s">
        <v>41</v>
      </c>
      <c r="E48" s="58"/>
      <c r="F48" s="59"/>
      <c r="G48" s="59"/>
      <c r="H48" s="59"/>
      <c r="I48" s="59"/>
      <c r="J48" s="59"/>
      <c r="K48" s="59"/>
      <c r="L48" s="59"/>
      <c r="M48" s="59"/>
      <c r="N48" s="66"/>
      <c r="O48" s="32" t="s">
        <v>45</v>
      </c>
      <c r="P48" s="55">
        <v>1.897</v>
      </c>
      <c r="Q48" t="s">
        <v>52</v>
      </c>
    </row>
    <row r="49" spans="4:16" ht="25.5" customHeight="1">
      <c r="D49" s="30" t="s">
        <v>1</v>
      </c>
      <c r="E49" s="73" t="s">
        <v>47</v>
      </c>
      <c r="F49" s="74"/>
      <c r="G49" s="74"/>
      <c r="H49" s="74"/>
      <c r="I49" s="74"/>
      <c r="J49" s="74"/>
      <c r="K49" s="74"/>
      <c r="L49" s="74"/>
      <c r="M49" s="74"/>
      <c r="N49" s="75"/>
      <c r="O49" s="12" t="s">
        <v>56</v>
      </c>
      <c r="P49" s="12">
        <v>9</v>
      </c>
    </row>
    <row r="50" spans="4:16" ht="12.75" customHeight="1">
      <c r="D50" s="30"/>
      <c r="E50" s="73" t="s">
        <v>57</v>
      </c>
      <c r="F50" s="74"/>
      <c r="G50" s="74"/>
      <c r="H50" s="74"/>
      <c r="I50" s="74"/>
      <c r="J50" s="74"/>
      <c r="K50" s="74"/>
      <c r="L50" s="74"/>
      <c r="M50" s="74"/>
      <c r="N50" s="75"/>
      <c r="O50" s="12" t="s">
        <v>58</v>
      </c>
      <c r="P50" s="12">
        <v>0.09</v>
      </c>
    </row>
    <row r="51" spans="4:17" ht="12.75">
      <c r="D51" s="31" t="s">
        <v>41</v>
      </c>
      <c r="E51" s="67"/>
      <c r="F51" s="68"/>
      <c r="G51" s="68"/>
      <c r="H51" s="68"/>
      <c r="I51" s="68"/>
      <c r="J51" s="68"/>
      <c r="K51" s="68"/>
      <c r="L51" s="68"/>
      <c r="M51" s="68"/>
      <c r="N51" s="69"/>
      <c r="O51" s="32" t="s">
        <v>45</v>
      </c>
      <c r="P51" s="55">
        <v>10.685</v>
      </c>
      <c r="Q51" t="s">
        <v>55</v>
      </c>
    </row>
    <row r="52" spans="4:16" ht="25.5" customHeight="1">
      <c r="D52" s="30" t="s">
        <v>1</v>
      </c>
      <c r="E52" s="73" t="s">
        <v>47</v>
      </c>
      <c r="F52" s="74"/>
      <c r="G52" s="74"/>
      <c r="H52" s="74"/>
      <c r="I52" s="74"/>
      <c r="J52" s="74"/>
      <c r="K52" s="74"/>
      <c r="L52" s="74"/>
      <c r="M52" s="74"/>
      <c r="N52" s="75"/>
      <c r="O52" s="12" t="s">
        <v>56</v>
      </c>
      <c r="P52" s="12">
        <v>1</v>
      </c>
    </row>
    <row r="53" spans="4:17" ht="12.75">
      <c r="D53" s="31" t="s">
        <v>41</v>
      </c>
      <c r="E53" s="58"/>
      <c r="F53" s="59"/>
      <c r="G53" s="59"/>
      <c r="H53" s="59"/>
      <c r="I53" s="59"/>
      <c r="J53" s="59"/>
      <c r="K53" s="59"/>
      <c r="L53" s="59"/>
      <c r="M53" s="59"/>
      <c r="N53" s="59"/>
      <c r="O53" s="32" t="s">
        <v>45</v>
      </c>
      <c r="P53" s="55">
        <v>1.036</v>
      </c>
      <c r="Q53" t="s">
        <v>59</v>
      </c>
    </row>
    <row r="54" spans="4:16" ht="12.75" customHeight="1">
      <c r="D54" s="30" t="s">
        <v>1</v>
      </c>
      <c r="E54" s="73" t="s">
        <v>61</v>
      </c>
      <c r="F54" s="74"/>
      <c r="G54" s="74"/>
      <c r="H54" s="74"/>
      <c r="I54" s="74"/>
      <c r="J54" s="74"/>
      <c r="K54" s="74"/>
      <c r="L54" s="74"/>
      <c r="M54" s="74"/>
      <c r="N54" s="75"/>
      <c r="O54" s="12" t="s">
        <v>64</v>
      </c>
      <c r="P54" s="12">
        <v>0.05</v>
      </c>
    </row>
    <row r="55" spans="4:16" ht="12.75" customHeight="1">
      <c r="D55" s="30"/>
      <c r="E55" s="73" t="s">
        <v>62</v>
      </c>
      <c r="F55" s="74"/>
      <c r="G55" s="74"/>
      <c r="H55" s="74"/>
      <c r="I55" s="74"/>
      <c r="J55" s="74"/>
      <c r="K55" s="74"/>
      <c r="L55" s="74"/>
      <c r="M55" s="74"/>
      <c r="N55" s="75"/>
      <c r="O55" s="12" t="s">
        <v>50</v>
      </c>
      <c r="P55" s="12">
        <v>0.05</v>
      </c>
    </row>
    <row r="56" spans="4:16" ht="12.75" customHeight="1">
      <c r="D56" s="30"/>
      <c r="E56" s="73" t="s">
        <v>63</v>
      </c>
      <c r="F56" s="74"/>
      <c r="G56" s="74"/>
      <c r="H56" s="74"/>
      <c r="I56" s="74"/>
      <c r="J56" s="74"/>
      <c r="K56" s="74"/>
      <c r="L56" s="74"/>
      <c r="M56" s="74"/>
      <c r="N56" s="75"/>
      <c r="O56" s="12" t="s">
        <v>65</v>
      </c>
      <c r="P56" s="12">
        <v>0.02</v>
      </c>
    </row>
    <row r="57" spans="4:17" ht="12.75">
      <c r="D57" s="31" t="s">
        <v>41</v>
      </c>
      <c r="E57" s="58"/>
      <c r="F57" s="59"/>
      <c r="G57" s="59"/>
      <c r="H57" s="59"/>
      <c r="I57" s="59"/>
      <c r="J57" s="59"/>
      <c r="K57" s="59"/>
      <c r="L57" s="59"/>
      <c r="M57" s="59"/>
      <c r="N57" s="59"/>
      <c r="O57" s="32" t="s">
        <v>45</v>
      </c>
      <c r="P57" s="55">
        <v>5.032</v>
      </c>
      <c r="Q57" t="s">
        <v>60</v>
      </c>
    </row>
    <row r="58" spans="4:16" ht="12.75">
      <c r="D58" s="30" t="s">
        <v>3</v>
      </c>
      <c r="E58" s="73" t="s">
        <v>78</v>
      </c>
      <c r="F58" s="74"/>
      <c r="G58" s="74"/>
      <c r="H58" s="74"/>
      <c r="I58" s="74"/>
      <c r="J58" s="74"/>
      <c r="K58" s="74"/>
      <c r="L58" s="74"/>
      <c r="M58" s="74"/>
      <c r="N58" s="75"/>
      <c r="O58" s="12" t="s">
        <v>67</v>
      </c>
      <c r="P58" s="12">
        <v>9.2</v>
      </c>
    </row>
    <row r="59" spans="4:16" ht="12.75">
      <c r="D59" s="31" t="s">
        <v>41</v>
      </c>
      <c r="E59" s="58"/>
      <c r="F59" s="59"/>
      <c r="G59" s="59"/>
      <c r="H59" s="59"/>
      <c r="I59" s="59"/>
      <c r="J59" s="59"/>
      <c r="K59" s="59"/>
      <c r="L59" s="59"/>
      <c r="M59" s="59"/>
      <c r="N59" s="59"/>
      <c r="O59" s="32" t="s">
        <v>45</v>
      </c>
      <c r="P59" s="63">
        <v>3.118</v>
      </c>
    </row>
    <row r="60" spans="4:16" ht="24" customHeight="1">
      <c r="D60" s="30" t="s">
        <v>3</v>
      </c>
      <c r="E60" s="73" t="s">
        <v>79</v>
      </c>
      <c r="F60" s="74"/>
      <c r="G60" s="74"/>
      <c r="H60" s="74"/>
      <c r="I60" s="74"/>
      <c r="J60" s="74"/>
      <c r="K60" s="74"/>
      <c r="L60" s="74"/>
      <c r="M60" s="74"/>
      <c r="N60" s="75"/>
      <c r="O60" s="1" t="s">
        <v>80</v>
      </c>
      <c r="P60" s="12">
        <v>6.2</v>
      </c>
    </row>
    <row r="61" spans="4:16" ht="12.75">
      <c r="D61" s="31" t="s">
        <v>41</v>
      </c>
      <c r="E61" s="58"/>
      <c r="F61" s="59"/>
      <c r="G61" s="59"/>
      <c r="H61" s="59"/>
      <c r="I61" s="59"/>
      <c r="J61" s="59"/>
      <c r="K61" s="59"/>
      <c r="L61" s="59"/>
      <c r="M61" s="59"/>
      <c r="N61" s="59"/>
      <c r="O61" s="32" t="s">
        <v>45</v>
      </c>
      <c r="P61" s="63">
        <v>14.183</v>
      </c>
    </row>
    <row r="62" spans="4:16" ht="12.75">
      <c r="D62" s="37" t="s">
        <v>5</v>
      </c>
      <c r="E62" s="79" t="s">
        <v>84</v>
      </c>
      <c r="F62" s="80"/>
      <c r="G62" s="80"/>
      <c r="H62" s="80"/>
      <c r="I62" s="80"/>
      <c r="J62" s="80"/>
      <c r="K62" s="80"/>
      <c r="L62" s="80"/>
      <c r="M62" s="80"/>
      <c r="N62" s="81"/>
      <c r="O62" s="38" t="s">
        <v>80</v>
      </c>
      <c r="P62" s="46">
        <v>0.02</v>
      </c>
    </row>
    <row r="63" spans="4:16" ht="24.75" customHeight="1">
      <c r="D63" s="37"/>
      <c r="E63" s="79" t="s">
        <v>47</v>
      </c>
      <c r="F63" s="80"/>
      <c r="G63" s="80"/>
      <c r="H63" s="80"/>
      <c r="I63" s="80"/>
      <c r="J63" s="80"/>
      <c r="K63" s="80"/>
      <c r="L63" s="80"/>
      <c r="M63" s="80"/>
      <c r="N63" s="81"/>
      <c r="O63" s="38" t="s">
        <v>56</v>
      </c>
      <c r="P63" s="46">
        <v>8</v>
      </c>
    </row>
    <row r="64" spans="4:16" ht="12.75">
      <c r="D64" s="37"/>
      <c r="E64" s="79" t="s">
        <v>85</v>
      </c>
      <c r="F64" s="80"/>
      <c r="G64" s="80"/>
      <c r="H64" s="80"/>
      <c r="I64" s="80"/>
      <c r="J64" s="80"/>
      <c r="K64" s="80"/>
      <c r="L64" s="80"/>
      <c r="M64" s="80"/>
      <c r="N64" s="81"/>
      <c r="O64" s="38" t="s">
        <v>86</v>
      </c>
      <c r="P64" s="46">
        <v>0.04</v>
      </c>
    </row>
    <row r="65" spans="4:16" ht="12.75">
      <c r="D65" s="31" t="s">
        <v>41</v>
      </c>
      <c r="E65" s="58"/>
      <c r="F65" s="59"/>
      <c r="G65" s="59"/>
      <c r="H65" s="59"/>
      <c r="I65" s="59"/>
      <c r="J65" s="59"/>
      <c r="K65" s="59"/>
      <c r="L65" s="59"/>
      <c r="M65" s="59"/>
      <c r="N65" s="59"/>
      <c r="O65" s="32" t="s">
        <v>45</v>
      </c>
      <c r="P65" s="65">
        <v>10.798</v>
      </c>
    </row>
    <row r="66" spans="4:16" ht="12.75">
      <c r="D66" s="30" t="s">
        <v>6</v>
      </c>
      <c r="E66" s="73" t="s">
        <v>82</v>
      </c>
      <c r="F66" s="74"/>
      <c r="G66" s="74"/>
      <c r="H66" s="74"/>
      <c r="I66" s="74"/>
      <c r="J66" s="74"/>
      <c r="K66" s="74"/>
      <c r="L66" s="74"/>
      <c r="M66" s="74"/>
      <c r="N66" s="74"/>
      <c r="O66" s="29" t="s">
        <v>80</v>
      </c>
      <c r="P66" s="12">
        <v>0.01</v>
      </c>
    </row>
    <row r="67" spans="4:16" ht="12.75">
      <c r="D67" s="30"/>
      <c r="E67" s="73" t="s">
        <v>83</v>
      </c>
      <c r="F67" s="74"/>
      <c r="G67" s="74"/>
      <c r="H67" s="74"/>
      <c r="I67" s="74"/>
      <c r="J67" s="74"/>
      <c r="K67" s="74"/>
      <c r="L67" s="74"/>
      <c r="M67" s="74"/>
      <c r="N67" s="74"/>
      <c r="O67" s="29" t="s">
        <v>50</v>
      </c>
      <c r="P67" s="12">
        <v>0.01</v>
      </c>
    </row>
    <row r="68" spans="4:17" ht="12.75">
      <c r="D68" s="31" t="s">
        <v>41</v>
      </c>
      <c r="E68" s="76"/>
      <c r="F68" s="77"/>
      <c r="G68" s="77"/>
      <c r="H68" s="77"/>
      <c r="I68" s="77"/>
      <c r="J68" s="77"/>
      <c r="K68" s="77"/>
      <c r="L68" s="77"/>
      <c r="M68" s="77"/>
      <c r="N68" s="78"/>
      <c r="O68" s="32" t="s">
        <v>45</v>
      </c>
      <c r="P68" s="64">
        <v>1.059</v>
      </c>
      <c r="Q68" t="s">
        <v>81</v>
      </c>
    </row>
    <row r="69" spans="4:16" ht="12.75">
      <c r="D69" s="30" t="s">
        <v>6</v>
      </c>
      <c r="E69" s="73" t="s">
        <v>87</v>
      </c>
      <c r="F69" s="74"/>
      <c r="G69" s="74"/>
      <c r="H69" s="74"/>
      <c r="I69" s="74"/>
      <c r="J69" s="74"/>
      <c r="K69" s="74"/>
      <c r="L69" s="74"/>
      <c r="M69" s="74"/>
      <c r="N69" s="74"/>
      <c r="O69" s="29" t="s">
        <v>88</v>
      </c>
      <c r="P69" s="12">
        <v>1</v>
      </c>
    </row>
    <row r="70" spans="4:16" ht="12.75">
      <c r="D70" s="31" t="s">
        <v>41</v>
      </c>
      <c r="E70" s="76"/>
      <c r="F70" s="77"/>
      <c r="G70" s="77"/>
      <c r="H70" s="77"/>
      <c r="I70" s="77"/>
      <c r="J70" s="77"/>
      <c r="K70" s="77"/>
      <c r="L70" s="77"/>
      <c r="M70" s="77"/>
      <c r="N70" s="78"/>
      <c r="O70" s="32" t="s">
        <v>45</v>
      </c>
      <c r="P70" s="64">
        <v>9.765</v>
      </c>
    </row>
    <row r="71" spans="4:16" ht="29.25" customHeight="1">
      <c r="D71" s="30" t="s">
        <v>6</v>
      </c>
      <c r="E71" s="73" t="s">
        <v>70</v>
      </c>
      <c r="F71" s="74"/>
      <c r="G71" s="74"/>
      <c r="H71" s="74"/>
      <c r="I71" s="74"/>
      <c r="J71" s="74"/>
      <c r="K71" s="74"/>
      <c r="L71" s="74"/>
      <c r="M71" s="74"/>
      <c r="N71" s="74"/>
      <c r="O71" s="29"/>
      <c r="P71" s="12"/>
    </row>
    <row r="72" spans="4:17" ht="12.75">
      <c r="D72" s="31" t="s">
        <v>41</v>
      </c>
      <c r="E72" s="76"/>
      <c r="F72" s="77"/>
      <c r="G72" s="77"/>
      <c r="H72" s="77"/>
      <c r="I72" s="77"/>
      <c r="J72" s="77"/>
      <c r="K72" s="77"/>
      <c r="L72" s="77"/>
      <c r="M72" s="77"/>
      <c r="N72" s="78"/>
      <c r="O72" s="32" t="s">
        <v>45</v>
      </c>
      <c r="P72" s="64">
        <v>1.907</v>
      </c>
      <c r="Q72" t="s">
        <v>55</v>
      </c>
    </row>
    <row r="73" spans="4:16" ht="12.75">
      <c r="D73" s="37" t="s">
        <v>6</v>
      </c>
      <c r="E73" s="79" t="s">
        <v>43</v>
      </c>
      <c r="F73" s="80"/>
      <c r="G73" s="80"/>
      <c r="H73" s="80"/>
      <c r="I73" s="80"/>
      <c r="J73" s="80"/>
      <c r="K73" s="80"/>
      <c r="L73" s="80"/>
      <c r="M73" s="80"/>
      <c r="N73" s="81"/>
      <c r="O73" s="38" t="s">
        <v>80</v>
      </c>
      <c r="P73" s="46">
        <v>0.08</v>
      </c>
    </row>
    <row r="74" spans="4:16" ht="12.75">
      <c r="D74" s="31" t="s">
        <v>41</v>
      </c>
      <c r="E74" s="56"/>
      <c r="F74" s="57"/>
      <c r="G74" s="57"/>
      <c r="H74" s="57"/>
      <c r="I74" s="57"/>
      <c r="J74" s="57"/>
      <c r="K74" s="57"/>
      <c r="L74" s="57"/>
      <c r="M74" s="57"/>
      <c r="N74" s="57"/>
      <c r="O74" s="32" t="s">
        <v>45</v>
      </c>
      <c r="P74" s="64">
        <v>0.798</v>
      </c>
    </row>
    <row r="75" spans="4:16" ht="27.75" customHeight="1">
      <c r="D75" s="30" t="s">
        <v>23</v>
      </c>
      <c r="E75" s="73" t="s">
        <v>70</v>
      </c>
      <c r="F75" s="74"/>
      <c r="G75" s="74"/>
      <c r="H75" s="74"/>
      <c r="I75" s="74"/>
      <c r="J75" s="74"/>
      <c r="K75" s="74"/>
      <c r="L75" s="74"/>
      <c r="M75" s="74"/>
      <c r="N75" s="74"/>
      <c r="O75" s="29" t="s">
        <v>48</v>
      </c>
      <c r="P75" s="12">
        <v>1</v>
      </c>
    </row>
    <row r="76" spans="4:17" ht="12.75">
      <c r="D76" s="31" t="s">
        <v>41</v>
      </c>
      <c r="E76" s="76"/>
      <c r="F76" s="77"/>
      <c r="G76" s="77"/>
      <c r="H76" s="77"/>
      <c r="I76" s="77"/>
      <c r="J76" s="77"/>
      <c r="K76" s="77"/>
      <c r="L76" s="77"/>
      <c r="M76" s="77"/>
      <c r="N76" s="78"/>
      <c r="O76" s="32" t="s">
        <v>45</v>
      </c>
      <c r="P76" s="70">
        <v>1.017</v>
      </c>
      <c r="Q76" t="s">
        <v>89</v>
      </c>
    </row>
    <row r="77" spans="4:16" ht="12.75">
      <c r="D77" s="30" t="s">
        <v>23</v>
      </c>
      <c r="E77" s="73" t="s">
        <v>90</v>
      </c>
      <c r="F77" s="74"/>
      <c r="G77" s="74"/>
      <c r="H77" s="74"/>
      <c r="I77" s="74"/>
      <c r="J77" s="74"/>
      <c r="K77" s="74"/>
      <c r="L77" s="74"/>
      <c r="M77" s="74"/>
      <c r="N77" s="74"/>
      <c r="O77" s="29" t="s">
        <v>72</v>
      </c>
      <c r="P77" s="12">
        <v>0.01</v>
      </c>
    </row>
    <row r="78" spans="4:16" ht="12.75">
      <c r="D78" s="30"/>
      <c r="E78" s="73" t="s">
        <v>91</v>
      </c>
      <c r="F78" s="74"/>
      <c r="G78" s="74"/>
      <c r="H78" s="74"/>
      <c r="I78" s="74"/>
      <c r="J78" s="74"/>
      <c r="K78" s="74"/>
      <c r="L78" s="74"/>
      <c r="M78" s="74"/>
      <c r="N78" s="75"/>
      <c r="O78" s="29" t="s">
        <v>72</v>
      </c>
      <c r="P78" s="12">
        <v>0.01</v>
      </c>
    </row>
    <row r="79" spans="4:16" ht="12.75">
      <c r="D79" s="31" t="s">
        <v>41</v>
      </c>
      <c r="E79" s="76"/>
      <c r="F79" s="77"/>
      <c r="G79" s="77"/>
      <c r="H79" s="77"/>
      <c r="I79" s="77"/>
      <c r="J79" s="77"/>
      <c r="K79" s="77"/>
      <c r="L79" s="77"/>
      <c r="M79" s="77"/>
      <c r="N79" s="78"/>
      <c r="O79" s="32" t="s">
        <v>45</v>
      </c>
      <c r="P79" s="70">
        <v>0.172</v>
      </c>
    </row>
    <row r="80" spans="4:16" ht="28.5" customHeight="1">
      <c r="D80" s="30" t="s">
        <v>23</v>
      </c>
      <c r="E80" s="73" t="s">
        <v>61</v>
      </c>
      <c r="F80" s="74"/>
      <c r="G80" s="74"/>
      <c r="H80" s="74"/>
      <c r="I80" s="74"/>
      <c r="J80" s="74"/>
      <c r="K80" s="74"/>
      <c r="L80" s="74"/>
      <c r="M80" s="74"/>
      <c r="N80" s="75"/>
      <c r="O80" s="29" t="s">
        <v>80</v>
      </c>
      <c r="P80" s="12">
        <v>0.03</v>
      </c>
    </row>
    <row r="81" spans="4:17" ht="12.75">
      <c r="D81" s="31" t="s">
        <v>41</v>
      </c>
      <c r="E81" s="76"/>
      <c r="F81" s="77"/>
      <c r="G81" s="77"/>
      <c r="H81" s="77"/>
      <c r="I81" s="77"/>
      <c r="J81" s="77"/>
      <c r="K81" s="77"/>
      <c r="L81" s="77"/>
      <c r="M81" s="77"/>
      <c r="N81" s="78"/>
      <c r="O81" s="32" t="s">
        <v>45</v>
      </c>
      <c r="P81" s="70">
        <v>3.431</v>
      </c>
      <c r="Q81" t="s">
        <v>92</v>
      </c>
    </row>
    <row r="82" ht="12.75">
      <c r="P82" s="53"/>
    </row>
  </sheetData>
  <sheetProtection/>
  <mergeCells count="52">
    <mergeCell ref="E77:N77"/>
    <mergeCell ref="E79:N79"/>
    <mergeCell ref="E78:N78"/>
    <mergeCell ref="E75:N75"/>
    <mergeCell ref="E76:N76"/>
    <mergeCell ref="E42:N42"/>
    <mergeCell ref="E69:N69"/>
    <mergeCell ref="E68:N68"/>
    <mergeCell ref="E70:N70"/>
    <mergeCell ref="E43:N43"/>
    <mergeCell ref="E44:N44"/>
    <mergeCell ref="E45:N45"/>
    <mergeCell ref="E47:N47"/>
    <mergeCell ref="E56:N56"/>
    <mergeCell ref="E64:N64"/>
    <mergeCell ref="E27:N27"/>
    <mergeCell ref="E28:N28"/>
    <mergeCell ref="E40:N40"/>
    <mergeCell ref="E41:N41"/>
    <mergeCell ref="E29:N29"/>
    <mergeCell ref="E32:N32"/>
    <mergeCell ref="E34:N34"/>
    <mergeCell ref="D4:F4"/>
    <mergeCell ref="E37:N37"/>
    <mergeCell ref="E38:N38"/>
    <mergeCell ref="E39:N39"/>
    <mergeCell ref="E30:N30"/>
    <mergeCell ref="E31:N31"/>
    <mergeCell ref="E33:N33"/>
    <mergeCell ref="E35:N35"/>
    <mergeCell ref="H4:H5"/>
    <mergeCell ref="L4:N4"/>
    <mergeCell ref="O4:O5"/>
    <mergeCell ref="A3:R3"/>
    <mergeCell ref="E62:N62"/>
    <mergeCell ref="E63:N63"/>
    <mergeCell ref="E49:N49"/>
    <mergeCell ref="E50:N50"/>
    <mergeCell ref="E52:N52"/>
    <mergeCell ref="E54:N54"/>
    <mergeCell ref="E60:N60"/>
    <mergeCell ref="E58:N58"/>
    <mergeCell ref="F23:P23"/>
    <mergeCell ref="D26:P26"/>
    <mergeCell ref="E80:N80"/>
    <mergeCell ref="E81:N81"/>
    <mergeCell ref="E55:N55"/>
    <mergeCell ref="E73:N73"/>
    <mergeCell ref="E71:N71"/>
    <mergeCell ref="E72:N72"/>
    <mergeCell ref="E66:N66"/>
    <mergeCell ref="E67:N6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2013-06-17T10:12:28Z</cp:lastPrinted>
  <dcterms:created xsi:type="dcterms:W3CDTF">2007-02-04T12:22:59Z</dcterms:created>
  <dcterms:modified xsi:type="dcterms:W3CDTF">2014-03-25T05:38:31Z</dcterms:modified>
  <cp:category/>
  <cp:version/>
  <cp:contentType/>
  <cp:contentStatus/>
</cp:coreProperties>
</file>