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240" windowWidth="19320" windowHeight="9450"/>
  </bookViews>
  <sheets>
    <sheet name="2012" sheetId="1" r:id="rId1"/>
  </sheets>
  <definedNames>
    <definedName name="_xlnm.Print_Area" localSheetId="0">'2012'!$D$29:$Q$64</definedName>
  </definedNames>
  <calcPr calcId="145621" refMode="R1C1"/>
</workbook>
</file>

<file path=xl/calcChain.xml><?xml version="1.0" encoding="utf-8"?>
<calcChain xmlns="http://schemas.openxmlformats.org/spreadsheetml/2006/main">
  <c r="E18" i="1" l="1"/>
  <c r="D18" i="1"/>
  <c r="F18" i="1" s="1"/>
  <c r="H18" i="1" s="1"/>
  <c r="L19" i="1"/>
  <c r="J19" i="1"/>
  <c r="I19" i="1"/>
  <c r="E19" i="1"/>
  <c r="K16" i="1"/>
  <c r="K19" i="1" s="1"/>
  <c r="F17" i="1"/>
  <c r="M16" i="1"/>
  <c r="J9" i="1"/>
  <c r="F16" i="1"/>
  <c r="F7" i="1"/>
  <c r="F8" i="1"/>
  <c r="F9" i="1"/>
  <c r="F10" i="1"/>
  <c r="F11" i="1"/>
  <c r="F12" i="1"/>
  <c r="M12" i="1"/>
  <c r="F13" i="1"/>
  <c r="F14" i="1"/>
  <c r="F15" i="1"/>
  <c r="M19" i="1" l="1"/>
  <c r="D19" i="1"/>
  <c r="G9" i="1"/>
  <c r="N9" i="1"/>
  <c r="H9" i="1"/>
  <c r="G17" i="1"/>
  <c r="N17" i="1"/>
  <c r="H17" i="1"/>
  <c r="G15" i="1"/>
  <c r="N15" i="1"/>
  <c r="H15" i="1"/>
  <c r="G13" i="1"/>
  <c r="N13" i="1"/>
  <c r="H13" i="1"/>
  <c r="G12" i="1"/>
  <c r="N12" i="1"/>
  <c r="H12" i="1"/>
  <c r="G10" i="1"/>
  <c r="N10" i="1"/>
  <c r="H10" i="1"/>
  <c r="G8" i="1"/>
  <c r="N8" i="1"/>
  <c r="H8" i="1"/>
  <c r="G16" i="1"/>
  <c r="N16" i="1"/>
  <c r="H16" i="1"/>
  <c r="G14" i="1"/>
  <c r="N14" i="1"/>
  <c r="H14" i="1"/>
  <c r="G11" i="1"/>
  <c r="N11" i="1"/>
  <c r="H11" i="1"/>
  <c r="G7" i="1"/>
  <c r="N7" i="1"/>
  <c r="F19" i="1"/>
  <c r="H7" i="1"/>
  <c r="H19" i="1" s="1"/>
  <c r="N18" i="1"/>
  <c r="G18" i="1"/>
  <c r="O14" i="1" l="1"/>
  <c r="P14" i="1" s="1"/>
  <c r="O16" i="1"/>
  <c r="P16" i="1" s="1"/>
  <c r="N19" i="1"/>
  <c r="O18" i="1"/>
  <c r="P18" i="1" s="1"/>
  <c r="O7" i="1"/>
  <c r="G19" i="1"/>
  <c r="O11" i="1"/>
  <c r="P11" i="1" s="1"/>
  <c r="O8" i="1"/>
  <c r="P8" i="1" s="1"/>
  <c r="O10" i="1"/>
  <c r="P10" i="1" s="1"/>
  <c r="O12" i="1"/>
  <c r="P12" i="1" s="1"/>
  <c r="O13" i="1"/>
  <c r="P13" i="1" s="1"/>
  <c r="O15" i="1"/>
  <c r="P15" i="1" s="1"/>
  <c r="O17" i="1"/>
  <c r="P17" i="1" s="1"/>
  <c r="O9" i="1"/>
  <c r="P9" i="1" s="1"/>
  <c r="O19" i="1" l="1"/>
  <c r="P19" i="1" s="1"/>
  <c r="P7" i="1"/>
</calcChain>
</file>

<file path=xl/comments1.xml><?xml version="1.0" encoding="utf-8"?>
<comments xmlns="http://schemas.openxmlformats.org/spreadsheetml/2006/main">
  <authors>
    <author>user1</author>
  </authors>
  <commentList>
    <comment ref="J9" authorId="0">
      <text>
        <r>
          <rPr>
            <b/>
            <sz val="8"/>
            <color indexed="81"/>
            <rFont val="Tahoma"/>
            <family val="2"/>
            <charset val="204"/>
          </rPr>
          <t>user1:</t>
        </r>
        <r>
          <rPr>
            <sz val="8"/>
            <color indexed="81"/>
            <rFont val="Tahoma"/>
            <family val="2"/>
            <charset val="204"/>
          </rPr>
          <t xml:space="preserve">
обслуживание счетчика</t>
        </r>
      </text>
    </comment>
    <comment ref="M12" authorId="0">
      <text>
        <r>
          <rPr>
            <b/>
            <sz val="8"/>
            <color indexed="81"/>
            <rFont val="Tahoma"/>
            <family val="2"/>
            <charset val="204"/>
          </rPr>
          <t>user1:</t>
        </r>
        <r>
          <rPr>
            <sz val="8"/>
            <color indexed="81"/>
            <rFont val="Tahoma"/>
            <family val="2"/>
            <charset val="204"/>
          </rPr>
          <t xml:space="preserve">
215 зеленая краска</t>
        </r>
      </text>
    </comment>
    <comment ref="M16" authorId="0">
      <text>
        <r>
          <rPr>
            <b/>
            <sz val="8"/>
            <color indexed="81"/>
            <rFont val="Tahoma"/>
            <family val="2"/>
            <charset val="204"/>
          </rPr>
          <t>user1:</t>
        </r>
        <r>
          <rPr>
            <sz val="8"/>
            <color indexed="81"/>
            <rFont val="Tahoma"/>
            <family val="2"/>
            <charset val="204"/>
          </rPr>
          <t xml:space="preserve">
1698,53- освид. Водомера +блохи
225-софинансирование модем</t>
        </r>
      </text>
    </comment>
  </commentList>
</comments>
</file>

<file path=xl/sharedStrings.xml><?xml version="1.0" encoding="utf-8"?>
<sst xmlns="http://schemas.openxmlformats.org/spreadsheetml/2006/main" count="136" uniqueCount="83">
  <si>
    <t>Площадь</t>
  </si>
  <si>
    <t xml:space="preserve">Кол-во </t>
  </si>
  <si>
    <t xml:space="preserve">Поступило </t>
  </si>
  <si>
    <t xml:space="preserve">Оплата </t>
  </si>
  <si>
    <t>Налог</t>
  </si>
  <si>
    <t>Уборка</t>
  </si>
  <si>
    <t>Ремонт</t>
  </si>
  <si>
    <t>Содержание</t>
  </si>
  <si>
    <t>Расходы</t>
  </si>
  <si>
    <t xml:space="preserve">Остаток </t>
  </si>
  <si>
    <t>квар.</t>
  </si>
  <si>
    <t>содержание</t>
  </si>
  <si>
    <t>ремонт</t>
  </si>
  <si>
    <t>итого</t>
  </si>
  <si>
    <t>ЕРКЦ</t>
  </si>
  <si>
    <t>тер.</t>
  </si>
  <si>
    <t xml:space="preserve">сметы </t>
  </si>
  <si>
    <t>договор ав.</t>
  </si>
  <si>
    <t xml:space="preserve">Разное </t>
  </si>
  <si>
    <t xml:space="preserve">эксплуатац. </t>
  </si>
  <si>
    <t>на конец</t>
  </si>
  <si>
    <t>я</t>
  </si>
  <si>
    <t>ф</t>
  </si>
  <si>
    <t>м</t>
  </si>
  <si>
    <t>а</t>
  </si>
  <si>
    <t>и</t>
  </si>
  <si>
    <t>Никишина И.М.</t>
  </si>
  <si>
    <t xml:space="preserve"> Ген. директор  ООО " Георгиевск -ЖЭУ"</t>
  </si>
  <si>
    <t>ит</t>
  </si>
  <si>
    <t>Месяц</t>
  </si>
  <si>
    <t>Наименование работ</t>
  </si>
  <si>
    <t>ед. изм.</t>
  </si>
  <si>
    <t>кол-во</t>
  </si>
  <si>
    <t>ИТОГО</t>
  </si>
  <si>
    <t>Перечень выполненных работ по сметам за 2012 год по дому Калинина 148/1</t>
  </si>
  <si>
    <t>Смена автоматов</t>
  </si>
  <si>
    <t>март</t>
  </si>
  <si>
    <t>февраль</t>
  </si>
  <si>
    <t>Смена сгонов у трубопроводов диаметром до 20мм</t>
  </si>
  <si>
    <t>Смена: пробок радиатора</t>
  </si>
  <si>
    <t>тыс.руб.</t>
  </si>
  <si>
    <t>май</t>
  </si>
  <si>
    <t>Очистка канализационной сети: внутренней</t>
  </si>
  <si>
    <t xml:space="preserve">100м </t>
  </si>
  <si>
    <t>кв. 22</t>
  </si>
  <si>
    <t>июль</t>
  </si>
  <si>
    <t>Учет доходов и расходов по Калинина 148/1 на 2012 год</t>
  </si>
  <si>
    <t>кв.64</t>
  </si>
  <si>
    <t>100шт</t>
  </si>
  <si>
    <t>100сгонов</t>
  </si>
  <si>
    <t>август</t>
  </si>
  <si>
    <t>Смена досок  до 3 шт. в одном месте (лавочки)</t>
  </si>
  <si>
    <t>1 узел</t>
  </si>
  <si>
    <t>Установка вентилей, задвижек, клапанов обратных, кранов проходных на трубопроводах из стальных труб диаметром: до 25 мм</t>
  </si>
  <si>
    <t>1 шт</t>
  </si>
  <si>
    <t>Гидравлическое испытание трубопроводов систем отопления, водопровода и горячего водоснабжения диаметром: до 50 мм</t>
  </si>
  <si>
    <t>сентябрь</t>
  </si>
  <si>
    <t>Приготовление растворов вручную: цементных</t>
  </si>
  <si>
    <t>1м3 рас-ра</t>
  </si>
  <si>
    <t>Ремонт штукатурки гладких фасадов по камню и бетону с земли и лесов: цементно-известковым раствором площадью отдельных мест до 5м2 толщиной слоя до 20мм</t>
  </si>
  <si>
    <t>100м2</t>
  </si>
  <si>
    <t>Перетирка штукатурки: фасадов гладких с земли и лесов</t>
  </si>
  <si>
    <t>Окраска известковыми составами: по штукатурке</t>
  </si>
  <si>
    <t>Выкашивание газонов: газонокосилкой</t>
  </si>
  <si>
    <t>Оштукатуривание поверхности дымовых труб</t>
  </si>
  <si>
    <t>октябрь</t>
  </si>
  <si>
    <t>подвал</t>
  </si>
  <si>
    <t>100 сгонов</t>
  </si>
  <si>
    <t>Смена сгонов у трубопроводов диаметром: до 20мм</t>
  </si>
  <si>
    <t>ноябрь</t>
  </si>
  <si>
    <t>1шт</t>
  </si>
  <si>
    <t>подвал узел</t>
  </si>
  <si>
    <t>Смена сгонов у трубопроводов диаметром: до 32мм</t>
  </si>
  <si>
    <t>декабрь</t>
  </si>
  <si>
    <t>Провод двух-и трехжильный с разделительным основанием по стенам и потолкам, прокладываемый по основаниям: кирпичным (заземление)</t>
  </si>
  <si>
    <t>100м</t>
  </si>
  <si>
    <t>Обслуж.</t>
  </si>
  <si>
    <t>теплосчет.</t>
  </si>
  <si>
    <t>июнь</t>
  </si>
  <si>
    <t>215 руб.</t>
  </si>
  <si>
    <t>зеленая краска</t>
  </si>
  <si>
    <t>1698,53- освид. Водомера +блохи</t>
  </si>
  <si>
    <t>225-софинансирование модем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</si>
</sst>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color indexed="8"/>
      <name val="Calibri"/>
      <family val="2"/>
      <charset val="204"/>
    </font>
    <font>
      <sz val="7"/>
      <name val="Arial Cyr"/>
      <charset val="204"/>
    </font>
    <font>
      <sz val="7"/>
      <color indexed="8"/>
      <name val="Arial Cyr"/>
      <charset val="204"/>
    </font>
    <font>
      <b/>
      <sz val="10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3" fillId="0" borderId="0" xfId="1" applyFont="1"/>
    <xf numFmtId="0" fontId="3" fillId="0" borderId="1" xfId="1" applyFont="1" applyBorder="1"/>
    <xf numFmtId="1" fontId="3" fillId="0" borderId="1" xfId="1" applyNumberFormat="1" applyFont="1" applyBorder="1"/>
    <xf numFmtId="0" fontId="4" fillId="0" borderId="0" xfId="0" applyFont="1"/>
    <xf numFmtId="0" fontId="3" fillId="0" borderId="2" xfId="1" applyFont="1" applyBorder="1"/>
    <xf numFmtId="1" fontId="3" fillId="0" borderId="2" xfId="1" applyNumberFormat="1" applyFont="1" applyBorder="1"/>
    <xf numFmtId="0" fontId="3" fillId="0" borderId="3" xfId="1" applyFont="1" applyBorder="1"/>
    <xf numFmtId="1" fontId="3" fillId="0" borderId="3" xfId="1" applyNumberFormat="1" applyFont="1" applyBorder="1"/>
    <xf numFmtId="2" fontId="5" fillId="0" borderId="1" xfId="1" applyNumberFormat="1" applyFont="1" applyBorder="1"/>
    <xf numFmtId="2" fontId="5" fillId="0" borderId="1" xfId="1" applyNumberFormat="1" applyFont="1" applyFill="1" applyBorder="1"/>
    <xf numFmtId="2" fontId="5" fillId="0" borderId="4" xfId="1" applyNumberFormat="1" applyFont="1" applyBorder="1" applyAlignment="1"/>
    <xf numFmtId="2" fontId="5" fillId="0" borderId="3" xfId="1" applyNumberFormat="1" applyFont="1" applyBorder="1"/>
    <xf numFmtId="2" fontId="5" fillId="0" borderId="2" xfId="1" applyNumberFormat="1" applyFont="1" applyBorder="1"/>
    <xf numFmtId="2" fontId="5" fillId="0" borderId="5" xfId="1" applyNumberFormat="1" applyFont="1" applyBorder="1"/>
    <xf numFmtId="0" fontId="5" fillId="0" borderId="2" xfId="1" applyFont="1" applyBorder="1"/>
    <xf numFmtId="164" fontId="5" fillId="3" borderId="3" xfId="1" applyNumberFormat="1" applyFont="1" applyFill="1" applyBorder="1" applyAlignment="1"/>
    <xf numFmtId="164" fontId="5" fillId="4" borderId="3" xfId="1" applyNumberFormat="1" applyFont="1" applyFill="1" applyBorder="1" applyAlignment="1"/>
    <xf numFmtId="164" fontId="5" fillId="4" borderId="3" xfId="1" applyNumberFormat="1" applyFont="1" applyFill="1" applyBorder="1"/>
    <xf numFmtId="164" fontId="5" fillId="4" borderId="1" xfId="1" applyNumberFormat="1" applyFont="1" applyFill="1" applyBorder="1" applyAlignment="1"/>
    <xf numFmtId="4" fontId="5" fillId="0" borderId="3" xfId="1" applyNumberFormat="1" applyFont="1" applyBorder="1"/>
    <xf numFmtId="164" fontId="6" fillId="3" borderId="3" xfId="1" applyNumberFormat="1" applyFont="1" applyFill="1" applyBorder="1" applyAlignment="1"/>
    <xf numFmtId="0" fontId="1" fillId="0" borderId="0" xfId="0" applyFont="1"/>
    <xf numFmtId="2" fontId="5" fillId="0" borderId="5" xfId="1" applyNumberFormat="1" applyFont="1" applyBorder="1" applyAlignment="1">
      <alignment horizontal="center"/>
    </xf>
    <xf numFmtId="164" fontId="5" fillId="5" borderId="3" xfId="1" applyNumberFormat="1" applyFont="1" applyFill="1" applyBorder="1" applyAlignment="1"/>
    <xf numFmtId="164" fontId="6" fillId="5" borderId="3" xfId="1" applyNumberFormat="1" applyFont="1" applyFill="1" applyBorder="1" applyAlignment="1"/>
    <xf numFmtId="2" fontId="5" fillId="5" borderId="3" xfId="1" applyNumberFormat="1" applyFont="1" applyFill="1" applyBorder="1"/>
    <xf numFmtId="2" fontId="0" fillId="0" borderId="3" xfId="0" applyNumberFormat="1" applyBorder="1"/>
    <xf numFmtId="0" fontId="0" fillId="0" borderId="3" xfId="0" applyBorder="1"/>
    <xf numFmtId="0" fontId="7" fillId="0" borderId="3" xfId="0" applyNumberFormat="1" applyFont="1" applyBorder="1" applyAlignment="1">
      <alignment horizontal="left"/>
    </xf>
    <xf numFmtId="0" fontId="7" fillId="2" borderId="3" xfId="0" applyNumberFormat="1" applyFont="1" applyFill="1" applyBorder="1" applyAlignment="1">
      <alignment horizontal="left"/>
    </xf>
    <xf numFmtId="0" fontId="7" fillId="2" borderId="3" xfId="0" applyFont="1" applyFill="1" applyBorder="1"/>
    <xf numFmtId="2" fontId="10" fillId="0" borderId="3" xfId="0" applyNumberFormat="1" applyFont="1" applyBorder="1"/>
    <xf numFmtId="0" fontId="11" fillId="0" borderId="3" xfId="0" applyFont="1" applyBorder="1"/>
    <xf numFmtId="165" fontId="10" fillId="2" borderId="3" xfId="0" applyNumberFormat="1" applyFont="1" applyFill="1" applyBorder="1"/>
    <xf numFmtId="2" fontId="7" fillId="2" borderId="4" xfId="0" applyNumberFormat="1" applyFont="1" applyFill="1" applyBorder="1" applyAlignment="1"/>
    <xf numFmtId="2" fontId="7" fillId="2" borderId="6" xfId="0" applyNumberFormat="1" applyFont="1" applyFill="1" applyBorder="1" applyAlignment="1"/>
    <xf numFmtId="2" fontId="0" fillId="0" borderId="0" xfId="0" applyNumberFormat="1"/>
    <xf numFmtId="164" fontId="5" fillId="4" borderId="1" xfId="1" applyNumberFormat="1" applyFont="1" applyFill="1" applyBorder="1"/>
    <xf numFmtId="165" fontId="10" fillId="6" borderId="3" xfId="0" applyNumberFormat="1" applyFont="1" applyFill="1" applyBorder="1"/>
    <xf numFmtId="165" fontId="10" fillId="7" borderId="3" xfId="0" applyNumberFormat="1" applyFont="1" applyFill="1" applyBorder="1"/>
    <xf numFmtId="165" fontId="10" fillId="8" borderId="3" xfId="0" applyNumberFormat="1" applyFont="1" applyFill="1" applyBorder="1"/>
    <xf numFmtId="165" fontId="0" fillId="0" borderId="0" xfId="0" applyNumberFormat="1"/>
    <xf numFmtId="165" fontId="10" fillId="9" borderId="3" xfId="0" applyNumberFormat="1" applyFont="1" applyFill="1" applyBorder="1"/>
    <xf numFmtId="2" fontId="11" fillId="0" borderId="4" xfId="0" applyNumberFormat="1" applyFont="1" applyBorder="1" applyAlignment="1">
      <alignment horizontal="left" wrapText="1"/>
    </xf>
    <xf numFmtId="2" fontId="11" fillId="0" borderId="6" xfId="0" applyNumberFormat="1" applyFont="1" applyBorder="1" applyAlignment="1">
      <alignment horizontal="left" wrapText="1"/>
    </xf>
    <xf numFmtId="2" fontId="11" fillId="0" borderId="7" xfId="0" applyNumberFormat="1" applyFont="1" applyBorder="1" applyAlignment="1">
      <alignment horizontal="left" wrapText="1"/>
    </xf>
    <xf numFmtId="2" fontId="11" fillId="0" borderId="4" xfId="0" applyNumberFormat="1" applyFont="1" applyBorder="1" applyAlignment="1">
      <alignment horizontal="left"/>
    </xf>
    <xf numFmtId="2" fontId="11" fillId="0" borderId="6" xfId="0" applyNumberFormat="1" applyFont="1" applyBorder="1" applyAlignment="1">
      <alignment horizontal="left"/>
    </xf>
    <xf numFmtId="2" fontId="11" fillId="0" borderId="7" xfId="0" applyNumberFormat="1" applyFont="1" applyBorder="1" applyAlignment="1">
      <alignment horizontal="left"/>
    </xf>
    <xf numFmtId="2" fontId="5" fillId="0" borderId="4" xfId="1" applyNumberFormat="1" applyFont="1" applyBorder="1" applyAlignment="1">
      <alignment horizontal="center"/>
    </xf>
    <xf numFmtId="2" fontId="5" fillId="0" borderId="6" xfId="1" applyNumberFormat="1" applyFont="1" applyBorder="1" applyAlignment="1">
      <alignment horizontal="center"/>
    </xf>
    <xf numFmtId="2" fontId="5" fillId="0" borderId="7" xfId="1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7" fillId="6" borderId="11" xfId="0" applyNumberFormat="1" applyFont="1" applyFill="1" applyBorder="1" applyAlignment="1">
      <alignment horizontal="center"/>
    </xf>
    <xf numFmtId="0" fontId="7" fillId="3" borderId="0" xfId="1" applyFont="1" applyFill="1" applyAlignment="1">
      <alignment horizontal="center"/>
    </xf>
    <xf numFmtId="2" fontId="5" fillId="0" borderId="8" xfId="1" applyNumberFormat="1" applyFont="1" applyBorder="1" applyAlignment="1">
      <alignment horizontal="center"/>
    </xf>
    <xf numFmtId="2" fontId="5" fillId="0" borderId="9" xfId="1" applyNumberFormat="1" applyFont="1" applyBorder="1" applyAlignment="1">
      <alignment horizontal="center"/>
    </xf>
    <xf numFmtId="2" fontId="5" fillId="0" borderId="10" xfId="1" applyNumberFormat="1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2" fontId="5" fillId="0" borderId="5" xfId="1" applyNumberFormat="1" applyFont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68"/>
  <sheetViews>
    <sheetView tabSelected="1" zoomScale="111" zoomScaleNormal="111" workbookViewId="0">
      <selection activeCell="K22" sqref="K22"/>
    </sheetView>
  </sheetViews>
  <sheetFormatPr defaultRowHeight="15" x14ac:dyDescent="0.25"/>
  <cols>
    <col min="1" max="1" width="2.140625" customWidth="1"/>
    <col min="2" max="2" width="1.28515625" customWidth="1"/>
    <col min="3" max="3" width="0.28515625" customWidth="1"/>
    <col min="4" max="4" width="8.7109375" customWidth="1"/>
    <col min="5" max="5" width="9" customWidth="1"/>
    <col min="7" max="7" width="8" customWidth="1"/>
    <col min="8" max="8" width="8.28515625" customWidth="1"/>
    <col min="9" max="9" width="8.7109375" customWidth="1"/>
    <col min="10" max="10" width="7.85546875" customWidth="1"/>
    <col min="12" max="12" width="10.140625" customWidth="1"/>
    <col min="13" max="13" width="9.42578125" customWidth="1"/>
    <col min="14" max="14" width="11" customWidth="1"/>
    <col min="15" max="15" width="10.140625" customWidth="1"/>
    <col min="17" max="17" width="10.140625" customWidth="1"/>
  </cols>
  <sheetData>
    <row r="1" spans="1:18" x14ac:dyDescent="0.25">
      <c r="F1" s="22"/>
      <c r="G1" s="22"/>
      <c r="H1" s="22"/>
      <c r="I1" s="22"/>
      <c r="J1" s="22"/>
      <c r="K1" s="22"/>
    </row>
    <row r="3" spans="1:18" x14ac:dyDescent="0.25">
      <c r="A3" s="57" t="s">
        <v>46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8" x14ac:dyDescent="0.25">
      <c r="A4" s="1"/>
      <c r="B4" s="2" t="s">
        <v>0</v>
      </c>
      <c r="C4" s="3" t="s">
        <v>1</v>
      </c>
      <c r="D4" s="58" t="s">
        <v>2</v>
      </c>
      <c r="E4" s="59"/>
      <c r="F4" s="60"/>
      <c r="G4" s="9" t="s">
        <v>3</v>
      </c>
      <c r="H4" s="61" t="s">
        <v>4</v>
      </c>
      <c r="I4" s="9" t="s">
        <v>5</v>
      </c>
      <c r="J4" s="10" t="s">
        <v>76</v>
      </c>
      <c r="K4" s="11" t="s">
        <v>6</v>
      </c>
      <c r="L4" s="50" t="s">
        <v>7</v>
      </c>
      <c r="M4" s="51"/>
      <c r="N4" s="52"/>
      <c r="O4" s="61" t="s">
        <v>8</v>
      </c>
      <c r="P4" s="10" t="s">
        <v>9</v>
      </c>
    </row>
    <row r="5" spans="1:18" x14ac:dyDescent="0.25">
      <c r="A5" s="1"/>
      <c r="B5" s="5"/>
      <c r="C5" s="6" t="s">
        <v>10</v>
      </c>
      <c r="D5" s="12" t="s">
        <v>11</v>
      </c>
      <c r="E5" s="12" t="s">
        <v>12</v>
      </c>
      <c r="F5" s="12" t="s">
        <v>13</v>
      </c>
      <c r="G5" s="13" t="s">
        <v>14</v>
      </c>
      <c r="H5" s="62"/>
      <c r="I5" s="13" t="s">
        <v>15</v>
      </c>
      <c r="J5" s="13" t="s">
        <v>77</v>
      </c>
      <c r="K5" s="9" t="s">
        <v>16</v>
      </c>
      <c r="L5" s="14" t="s">
        <v>17</v>
      </c>
      <c r="M5" s="13" t="s">
        <v>18</v>
      </c>
      <c r="N5" s="13" t="s">
        <v>19</v>
      </c>
      <c r="O5" s="62"/>
      <c r="P5" s="15" t="s">
        <v>20</v>
      </c>
    </row>
    <row r="6" spans="1:18" x14ac:dyDescent="0.25">
      <c r="A6" s="1"/>
      <c r="B6" s="5"/>
      <c r="C6" s="6"/>
      <c r="D6" s="12"/>
      <c r="E6" s="12"/>
      <c r="F6" s="26">
        <v>110768.76</v>
      </c>
      <c r="G6" s="13"/>
      <c r="H6" s="23"/>
      <c r="I6" s="13"/>
      <c r="J6" s="13"/>
      <c r="K6" s="9"/>
      <c r="L6" s="14"/>
      <c r="M6" s="13"/>
      <c r="N6" s="13"/>
      <c r="O6" s="23"/>
      <c r="P6" s="15"/>
    </row>
    <row r="7" spans="1:18" x14ac:dyDescent="0.25">
      <c r="A7" s="7" t="s">
        <v>21</v>
      </c>
      <c r="B7" s="7">
        <v>3091.6</v>
      </c>
      <c r="C7" s="8">
        <v>70</v>
      </c>
      <c r="D7" s="16">
        <v>17021.84</v>
      </c>
      <c r="E7" s="21">
        <v>4549.78</v>
      </c>
      <c r="F7" s="16">
        <f t="shared" ref="F7:F18" si="0">SUM(D7:E7)</f>
        <v>21571.62</v>
      </c>
      <c r="G7" s="17">
        <f t="shared" ref="G7:G18" si="1">SUM(F7*0.03)</f>
        <v>647.14859999999999</v>
      </c>
      <c r="H7" s="17">
        <f t="shared" ref="H7:H18" si="2">SUM(F7*0.06)</f>
        <v>1294.2972</v>
      </c>
      <c r="I7" s="18">
        <v>4901.95</v>
      </c>
      <c r="J7" s="19">
        <v>0</v>
      </c>
      <c r="K7" s="18">
        <v>0</v>
      </c>
      <c r="L7" s="18">
        <v>3308.01</v>
      </c>
      <c r="M7" s="18">
        <v>1510</v>
      </c>
      <c r="N7" s="18">
        <f t="shared" ref="N7:N18" si="3">SUM(F7*0.25)</f>
        <v>5392.9049999999997</v>
      </c>
      <c r="O7" s="18">
        <f t="shared" ref="O7:O18" si="4">SUM(G7:N7)</f>
        <v>17054.310799999999</v>
      </c>
      <c r="P7" s="20">
        <f>F7-O7</f>
        <v>4517.3091999999997</v>
      </c>
    </row>
    <row r="8" spans="1:18" x14ac:dyDescent="0.25">
      <c r="A8" s="7" t="s">
        <v>22</v>
      </c>
      <c r="B8" s="7"/>
      <c r="C8" s="8"/>
      <c r="D8" s="16">
        <v>19742.96</v>
      </c>
      <c r="E8" s="21">
        <v>4700.42</v>
      </c>
      <c r="F8" s="16">
        <f t="shared" si="0"/>
        <v>24443.379999999997</v>
      </c>
      <c r="G8" s="17">
        <f t="shared" si="1"/>
        <v>733.30139999999994</v>
      </c>
      <c r="H8" s="17">
        <f t="shared" si="2"/>
        <v>1466.6027999999999</v>
      </c>
      <c r="I8" s="18">
        <v>4901.95</v>
      </c>
      <c r="J8" s="19">
        <v>0</v>
      </c>
      <c r="K8" s="18">
        <v>342</v>
      </c>
      <c r="L8" s="18">
        <v>3308.01</v>
      </c>
      <c r="M8" s="18">
        <v>1510</v>
      </c>
      <c r="N8" s="18">
        <f t="shared" si="3"/>
        <v>6110.8449999999993</v>
      </c>
      <c r="O8" s="18">
        <f t="shared" si="4"/>
        <v>18372.709199999998</v>
      </c>
      <c r="P8" s="20">
        <f t="shared" ref="P8:P18" si="5">F8-O8</f>
        <v>6070.6707999999999</v>
      </c>
    </row>
    <row r="9" spans="1:18" x14ac:dyDescent="0.25">
      <c r="A9" s="7" t="s">
        <v>23</v>
      </c>
      <c r="B9" s="7"/>
      <c r="C9" s="8"/>
      <c r="D9" s="16">
        <v>23923.26</v>
      </c>
      <c r="E9" s="21">
        <v>8075.06</v>
      </c>
      <c r="F9" s="16">
        <f t="shared" si="0"/>
        <v>31998.32</v>
      </c>
      <c r="G9" s="17">
        <f t="shared" si="1"/>
        <v>959.94959999999992</v>
      </c>
      <c r="H9" s="17">
        <f t="shared" si="2"/>
        <v>1919.8991999999998</v>
      </c>
      <c r="I9" s="18">
        <v>4901.95</v>
      </c>
      <c r="J9" s="19">
        <f>1200/2</f>
        <v>600</v>
      </c>
      <c r="K9" s="18">
        <v>526</v>
      </c>
      <c r="L9" s="18">
        <v>3308.01</v>
      </c>
      <c r="M9" s="18">
        <v>1510</v>
      </c>
      <c r="N9" s="18">
        <f t="shared" si="3"/>
        <v>7999.58</v>
      </c>
      <c r="O9" s="18">
        <f t="shared" si="4"/>
        <v>21725.388800000001</v>
      </c>
      <c r="P9" s="20">
        <f t="shared" si="5"/>
        <v>10272.931199999999</v>
      </c>
      <c r="R9" s="37"/>
    </row>
    <row r="10" spans="1:18" x14ac:dyDescent="0.25">
      <c r="A10" s="7" t="s">
        <v>24</v>
      </c>
      <c r="B10" s="7"/>
      <c r="C10" s="8"/>
      <c r="D10" s="16">
        <v>19490.009999999998</v>
      </c>
      <c r="E10" s="21">
        <v>5801.35</v>
      </c>
      <c r="F10" s="16">
        <f t="shared" si="0"/>
        <v>25291.360000000001</v>
      </c>
      <c r="G10" s="17">
        <f t="shared" si="1"/>
        <v>758.74080000000004</v>
      </c>
      <c r="H10" s="17">
        <f t="shared" si="2"/>
        <v>1517.4816000000001</v>
      </c>
      <c r="I10" s="18">
        <v>4901.95</v>
      </c>
      <c r="J10" s="19">
        <v>1200</v>
      </c>
      <c r="K10" s="18">
        <v>0</v>
      </c>
      <c r="L10" s="18">
        <v>3308.01</v>
      </c>
      <c r="M10" s="18">
        <v>1510</v>
      </c>
      <c r="N10" s="18">
        <f t="shared" si="3"/>
        <v>6322.84</v>
      </c>
      <c r="O10" s="18">
        <f t="shared" si="4"/>
        <v>19519.022400000002</v>
      </c>
      <c r="P10" s="20">
        <f t="shared" si="5"/>
        <v>5772.3375999999989</v>
      </c>
    </row>
    <row r="11" spans="1:18" x14ac:dyDescent="0.25">
      <c r="A11" s="7" t="s">
        <v>23</v>
      </c>
      <c r="B11" s="7"/>
      <c r="C11" s="8"/>
      <c r="D11" s="16">
        <v>20238.41</v>
      </c>
      <c r="E11" s="21">
        <v>6314.6</v>
      </c>
      <c r="F11" s="16">
        <f t="shared" si="0"/>
        <v>26553.010000000002</v>
      </c>
      <c r="G11" s="17">
        <f t="shared" si="1"/>
        <v>796.59030000000007</v>
      </c>
      <c r="H11" s="17">
        <f t="shared" si="2"/>
        <v>1593.1806000000001</v>
      </c>
      <c r="I11" s="18">
        <v>4901.95</v>
      </c>
      <c r="J11" s="19">
        <v>0</v>
      </c>
      <c r="K11" s="18">
        <v>709</v>
      </c>
      <c r="L11" s="18">
        <v>3308.01</v>
      </c>
      <c r="M11" s="18">
        <v>1510</v>
      </c>
      <c r="N11" s="18">
        <f t="shared" si="3"/>
        <v>6638.2525000000005</v>
      </c>
      <c r="O11" s="18">
        <f t="shared" si="4"/>
        <v>19456.983400000001</v>
      </c>
      <c r="P11" s="20">
        <f t="shared" si="5"/>
        <v>7096.0266000000011</v>
      </c>
    </row>
    <row r="12" spans="1:18" x14ac:dyDescent="0.25">
      <c r="A12" s="7" t="s">
        <v>25</v>
      </c>
      <c r="B12" s="7"/>
      <c r="C12" s="8"/>
      <c r="D12" s="16">
        <v>24616.29</v>
      </c>
      <c r="E12" s="21">
        <v>7296.4</v>
      </c>
      <c r="F12" s="16">
        <f t="shared" si="0"/>
        <v>31912.690000000002</v>
      </c>
      <c r="G12" s="17">
        <f t="shared" si="1"/>
        <v>957.38070000000005</v>
      </c>
      <c r="H12" s="17">
        <f t="shared" si="2"/>
        <v>1914.7614000000001</v>
      </c>
      <c r="I12" s="18">
        <v>4901.95</v>
      </c>
      <c r="J12" s="19">
        <v>0</v>
      </c>
      <c r="K12" s="18">
        <v>699</v>
      </c>
      <c r="L12" s="18">
        <v>3308.01</v>
      </c>
      <c r="M12" s="18">
        <f>215+1510</f>
        <v>1725</v>
      </c>
      <c r="N12" s="18">
        <f t="shared" si="3"/>
        <v>7978.1725000000006</v>
      </c>
      <c r="O12" s="18">
        <f t="shared" si="4"/>
        <v>21484.274600000001</v>
      </c>
      <c r="P12" s="20">
        <f t="shared" si="5"/>
        <v>10428.415400000002</v>
      </c>
    </row>
    <row r="13" spans="1:18" x14ac:dyDescent="0.25">
      <c r="A13" s="7" t="s">
        <v>45</v>
      </c>
      <c r="B13" s="7"/>
      <c r="C13" s="8"/>
      <c r="D13" s="16">
        <v>20830.34</v>
      </c>
      <c r="E13" s="21">
        <v>5676.87</v>
      </c>
      <c r="F13" s="16">
        <f t="shared" si="0"/>
        <v>26507.21</v>
      </c>
      <c r="G13" s="17">
        <f t="shared" si="1"/>
        <v>795.21629999999993</v>
      </c>
      <c r="H13" s="17">
        <f t="shared" si="2"/>
        <v>1590.4325999999999</v>
      </c>
      <c r="I13" s="18">
        <v>4901.95</v>
      </c>
      <c r="J13" s="19">
        <v>0</v>
      </c>
      <c r="K13" s="18">
        <v>0</v>
      </c>
      <c r="L13" s="18">
        <v>3308.01</v>
      </c>
      <c r="M13" s="18">
        <v>1510</v>
      </c>
      <c r="N13" s="18">
        <f t="shared" si="3"/>
        <v>6626.8024999999998</v>
      </c>
      <c r="O13" s="38">
        <f t="shared" si="4"/>
        <v>18732.411399999997</v>
      </c>
      <c r="P13" s="20">
        <f t="shared" si="5"/>
        <v>7774.7986000000019</v>
      </c>
    </row>
    <row r="14" spans="1:18" x14ac:dyDescent="0.25">
      <c r="A14" s="7" t="s">
        <v>50</v>
      </c>
      <c r="B14" s="7"/>
      <c r="C14" s="8"/>
      <c r="D14" s="16">
        <v>21528.32</v>
      </c>
      <c r="E14" s="21">
        <v>5652.5</v>
      </c>
      <c r="F14" s="16">
        <f t="shared" si="0"/>
        <v>27180.82</v>
      </c>
      <c r="G14" s="17">
        <f t="shared" si="1"/>
        <v>815.42459999999994</v>
      </c>
      <c r="H14" s="17">
        <f t="shared" si="2"/>
        <v>1630.8491999999999</v>
      </c>
      <c r="I14" s="18">
        <v>4901.95</v>
      </c>
      <c r="J14" s="19">
        <v>0</v>
      </c>
      <c r="K14" s="18">
        <v>92158</v>
      </c>
      <c r="L14" s="18">
        <v>3308.01</v>
      </c>
      <c r="M14" s="18">
        <v>1510</v>
      </c>
      <c r="N14" s="18">
        <f t="shared" si="3"/>
        <v>6795.2049999999999</v>
      </c>
      <c r="O14" s="38">
        <f t="shared" si="4"/>
        <v>111119.4388</v>
      </c>
      <c r="P14" s="20">
        <f t="shared" si="5"/>
        <v>-83938.618799999997</v>
      </c>
    </row>
    <row r="15" spans="1:18" x14ac:dyDescent="0.25">
      <c r="A15" s="7" t="s">
        <v>56</v>
      </c>
      <c r="B15" s="7"/>
      <c r="C15" s="8"/>
      <c r="D15" s="16">
        <v>18245.62</v>
      </c>
      <c r="E15" s="21">
        <v>5275.24</v>
      </c>
      <c r="F15" s="16">
        <f t="shared" si="0"/>
        <v>23520.86</v>
      </c>
      <c r="G15" s="17">
        <f t="shared" si="1"/>
        <v>705.62580000000003</v>
      </c>
      <c r="H15" s="17">
        <f t="shared" si="2"/>
        <v>1411.2516000000001</v>
      </c>
      <c r="I15" s="18">
        <v>5482</v>
      </c>
      <c r="J15" s="19">
        <v>0</v>
      </c>
      <c r="K15" s="18">
        <v>87253</v>
      </c>
      <c r="L15" s="18">
        <v>3308.01</v>
      </c>
      <c r="M15" s="18">
        <v>1510</v>
      </c>
      <c r="N15" s="18">
        <f t="shared" si="3"/>
        <v>5880.2150000000001</v>
      </c>
      <c r="O15" s="18">
        <f t="shared" si="4"/>
        <v>105550.10239999999</v>
      </c>
      <c r="P15" s="20">
        <f t="shared" si="5"/>
        <v>-82029.242399999988</v>
      </c>
    </row>
    <row r="16" spans="1:18" x14ac:dyDescent="0.25">
      <c r="A16" s="7" t="s">
        <v>65</v>
      </c>
      <c r="B16" s="7"/>
      <c r="C16" s="8"/>
      <c r="D16" s="16">
        <v>19732.009999999998</v>
      </c>
      <c r="E16" s="21">
        <v>5510.5</v>
      </c>
      <c r="F16" s="16">
        <f t="shared" si="0"/>
        <v>25242.51</v>
      </c>
      <c r="G16" s="17">
        <f t="shared" si="1"/>
        <v>757.2752999999999</v>
      </c>
      <c r="H16" s="17">
        <f t="shared" si="2"/>
        <v>1514.5505999999998</v>
      </c>
      <c r="I16" s="18">
        <v>5482</v>
      </c>
      <c r="J16" s="19">
        <v>600</v>
      </c>
      <c r="K16" s="18">
        <f>990+2448</f>
        <v>3438</v>
      </c>
      <c r="L16" s="18">
        <v>3308.01</v>
      </c>
      <c r="M16" s="18">
        <f>1510+1698.53+225</f>
        <v>3433.5299999999997</v>
      </c>
      <c r="N16" s="18">
        <f t="shared" si="3"/>
        <v>6310.6274999999996</v>
      </c>
      <c r="O16" s="18">
        <f t="shared" si="4"/>
        <v>24843.993399999999</v>
      </c>
      <c r="P16" s="20">
        <f t="shared" si="5"/>
        <v>398.51659999999902</v>
      </c>
    </row>
    <row r="17" spans="1:16" x14ac:dyDescent="0.25">
      <c r="A17" s="7" t="s">
        <v>69</v>
      </c>
      <c r="B17" s="7"/>
      <c r="C17" s="8"/>
      <c r="D17" s="16">
        <v>23749.45</v>
      </c>
      <c r="E17" s="21">
        <v>6772.26</v>
      </c>
      <c r="F17" s="16">
        <f t="shared" si="0"/>
        <v>30521.71</v>
      </c>
      <c r="G17" s="17">
        <f t="shared" si="1"/>
        <v>915.65129999999999</v>
      </c>
      <c r="H17" s="17">
        <f t="shared" si="2"/>
        <v>1831.3026</v>
      </c>
      <c r="I17" s="18">
        <v>5482</v>
      </c>
      <c r="J17" s="19">
        <v>1200</v>
      </c>
      <c r="K17" s="18">
        <v>1975</v>
      </c>
      <c r="L17" s="18">
        <v>3308.01</v>
      </c>
      <c r="M17" s="18">
        <v>1510</v>
      </c>
      <c r="N17" s="18">
        <f t="shared" si="3"/>
        <v>7630.4274999999998</v>
      </c>
      <c r="O17" s="18">
        <f t="shared" si="4"/>
        <v>23852.3914</v>
      </c>
      <c r="P17" s="20">
        <f t="shared" si="5"/>
        <v>6669.3185999999987</v>
      </c>
    </row>
    <row r="18" spans="1:16" x14ac:dyDescent="0.25">
      <c r="A18" s="7" t="s">
        <v>73</v>
      </c>
      <c r="B18" s="7"/>
      <c r="C18" s="8"/>
      <c r="D18" s="16">
        <f>23378.43+1113.7</f>
        <v>24492.13</v>
      </c>
      <c r="E18" s="21">
        <f>8189.89+318.2</f>
        <v>8508.09</v>
      </c>
      <c r="F18" s="16">
        <f t="shared" si="0"/>
        <v>33000.22</v>
      </c>
      <c r="G18" s="17">
        <f t="shared" si="1"/>
        <v>990.00660000000005</v>
      </c>
      <c r="H18" s="17">
        <f t="shared" si="2"/>
        <v>1980.0132000000001</v>
      </c>
      <c r="I18" s="18">
        <v>5482</v>
      </c>
      <c r="J18" s="19">
        <v>1200</v>
      </c>
      <c r="K18" s="18">
        <v>0</v>
      </c>
      <c r="L18" s="18">
        <v>3308.01</v>
      </c>
      <c r="M18" s="18">
        <v>1510</v>
      </c>
      <c r="N18" s="18">
        <f t="shared" si="3"/>
        <v>8250.0550000000003</v>
      </c>
      <c r="O18" s="18">
        <f t="shared" si="4"/>
        <v>22720.084800000001</v>
      </c>
      <c r="P18" s="20">
        <f t="shared" si="5"/>
        <v>10280.135200000001</v>
      </c>
    </row>
    <row r="19" spans="1:16" x14ac:dyDescent="0.25">
      <c r="A19" s="7" t="s">
        <v>28</v>
      </c>
      <c r="B19" s="7"/>
      <c r="C19" s="8"/>
      <c r="D19" s="24">
        <f>SUM(D7:D18)</f>
        <v>253610.64</v>
      </c>
      <c r="E19" s="25">
        <f>SUM(E7:E18)</f>
        <v>74133.069999999992</v>
      </c>
      <c r="F19" s="24">
        <f>SUM(F6:F18)</f>
        <v>438512.47000000009</v>
      </c>
      <c r="G19" s="24">
        <f t="shared" ref="G19:O19" si="6">SUM(G7:G18)</f>
        <v>9832.3113000000012</v>
      </c>
      <c r="H19" s="24">
        <f t="shared" si="6"/>
        <v>19664.622600000002</v>
      </c>
      <c r="I19" s="24">
        <f t="shared" si="6"/>
        <v>61143.6</v>
      </c>
      <c r="J19" s="24">
        <f t="shared" si="6"/>
        <v>4800</v>
      </c>
      <c r="K19" s="24">
        <f t="shared" si="6"/>
        <v>187100</v>
      </c>
      <c r="L19" s="24">
        <f t="shared" si="6"/>
        <v>39696.120000000017</v>
      </c>
      <c r="M19" s="24">
        <f t="shared" si="6"/>
        <v>20258.53</v>
      </c>
      <c r="N19" s="24">
        <f t="shared" si="6"/>
        <v>81935.92750000002</v>
      </c>
      <c r="O19" s="24">
        <f t="shared" si="6"/>
        <v>424431.11139999999</v>
      </c>
      <c r="P19" s="20">
        <f>F19-O19</f>
        <v>14081.358600000094</v>
      </c>
    </row>
    <row r="22" spans="1:16" x14ac:dyDescent="0.25">
      <c r="D22" t="s">
        <v>78</v>
      </c>
      <c r="E22" t="s">
        <v>79</v>
      </c>
      <c r="F22" t="s">
        <v>80</v>
      </c>
    </row>
    <row r="24" spans="1:16" x14ac:dyDescent="0.25">
      <c r="D24" t="s">
        <v>65</v>
      </c>
      <c r="E24" t="s">
        <v>81</v>
      </c>
    </row>
    <row r="25" spans="1:16" x14ac:dyDescent="0.25">
      <c r="E25" t="s">
        <v>82</v>
      </c>
    </row>
    <row r="27" spans="1:16" x14ac:dyDescent="0.25">
      <c r="G27" s="22" t="s">
        <v>27</v>
      </c>
      <c r="H27" s="22"/>
      <c r="I27" s="22"/>
      <c r="L27" s="4"/>
      <c r="N27" s="22" t="s">
        <v>26</v>
      </c>
      <c r="O27" s="22"/>
    </row>
    <row r="29" spans="1:16" x14ac:dyDescent="0.25">
      <c r="D29" s="56" t="s">
        <v>34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x14ac:dyDescent="0.25">
      <c r="D30" s="27" t="s">
        <v>29</v>
      </c>
      <c r="E30" s="53" t="s">
        <v>30</v>
      </c>
      <c r="F30" s="54"/>
      <c r="G30" s="54"/>
      <c r="H30" s="54"/>
      <c r="I30" s="54"/>
      <c r="J30" s="54"/>
      <c r="K30" s="54"/>
      <c r="L30" s="54"/>
      <c r="M30" s="54"/>
      <c r="N30" s="55"/>
      <c r="O30" s="28" t="s">
        <v>31</v>
      </c>
      <c r="P30" s="28" t="s">
        <v>32</v>
      </c>
    </row>
    <row r="31" spans="1:16" x14ac:dyDescent="0.25">
      <c r="D31" s="32" t="s">
        <v>37</v>
      </c>
      <c r="E31" s="47" t="s">
        <v>38</v>
      </c>
      <c r="F31" s="48"/>
      <c r="G31" s="48"/>
      <c r="H31" s="48"/>
      <c r="I31" s="48"/>
      <c r="J31" s="48"/>
      <c r="K31" s="48"/>
      <c r="L31" s="48"/>
      <c r="M31" s="48"/>
      <c r="N31" s="49"/>
      <c r="O31" s="33" t="s">
        <v>49</v>
      </c>
      <c r="P31" s="33">
        <v>0.01</v>
      </c>
    </row>
    <row r="32" spans="1:16" x14ac:dyDescent="0.25">
      <c r="D32" s="32"/>
      <c r="E32" s="47" t="s">
        <v>39</v>
      </c>
      <c r="F32" s="48"/>
      <c r="G32" s="48"/>
      <c r="H32" s="48"/>
      <c r="I32" s="48"/>
      <c r="J32" s="48"/>
      <c r="K32" s="48"/>
      <c r="L32" s="48"/>
      <c r="M32" s="48"/>
      <c r="N32" s="49"/>
      <c r="O32" s="33" t="s">
        <v>48</v>
      </c>
      <c r="P32" s="33">
        <v>0.01</v>
      </c>
    </row>
    <row r="33" spans="4:18" x14ac:dyDescent="0.25">
      <c r="D33" s="30" t="s">
        <v>33</v>
      </c>
      <c r="E33" s="35"/>
      <c r="F33" s="36"/>
      <c r="G33" s="36"/>
      <c r="H33" s="36"/>
      <c r="I33" s="36"/>
      <c r="J33" s="36"/>
      <c r="K33" s="36"/>
      <c r="L33" s="36"/>
      <c r="M33" s="36"/>
      <c r="N33" s="36"/>
      <c r="O33" s="31" t="s">
        <v>40</v>
      </c>
      <c r="P33" s="34">
        <v>0.34200000000000003</v>
      </c>
      <c r="Q33" t="s">
        <v>47</v>
      </c>
    </row>
    <row r="34" spans="4:18" x14ac:dyDescent="0.25">
      <c r="D34" s="29" t="s">
        <v>36</v>
      </c>
      <c r="E34" s="47" t="s">
        <v>35</v>
      </c>
      <c r="F34" s="48"/>
      <c r="G34" s="48"/>
      <c r="H34" s="48"/>
      <c r="I34" s="48"/>
      <c r="J34" s="48"/>
      <c r="K34" s="48"/>
      <c r="L34" s="48"/>
      <c r="M34" s="48"/>
      <c r="N34" s="49"/>
      <c r="O34" s="33" t="s">
        <v>48</v>
      </c>
      <c r="P34" s="33">
        <v>0.02</v>
      </c>
    </row>
    <row r="35" spans="4:18" x14ac:dyDescent="0.25">
      <c r="D35" s="30" t="s">
        <v>33</v>
      </c>
      <c r="E35" s="35"/>
      <c r="F35" s="36"/>
      <c r="G35" s="36"/>
      <c r="H35" s="36"/>
      <c r="I35" s="36"/>
      <c r="J35" s="36"/>
      <c r="K35" s="36"/>
      <c r="L35" s="36"/>
      <c r="M35" s="36"/>
      <c r="N35" s="36"/>
      <c r="O35" s="31" t="s">
        <v>40</v>
      </c>
      <c r="P35" s="34">
        <v>0.52600000000000002</v>
      </c>
    </row>
    <row r="36" spans="4:18" x14ac:dyDescent="0.25">
      <c r="D36" s="29" t="s">
        <v>41</v>
      </c>
      <c r="E36" s="47" t="s">
        <v>51</v>
      </c>
      <c r="F36" s="48"/>
      <c r="G36" s="48"/>
      <c r="H36" s="48"/>
      <c r="I36" s="48"/>
      <c r="J36" s="48"/>
      <c r="K36" s="48"/>
      <c r="L36" s="48"/>
      <c r="M36" s="48"/>
      <c r="N36" s="49"/>
      <c r="O36" s="33" t="s">
        <v>43</v>
      </c>
      <c r="P36" s="33">
        <v>0.04</v>
      </c>
    </row>
    <row r="37" spans="4:18" x14ac:dyDescent="0.25">
      <c r="D37" s="30" t="s">
        <v>33</v>
      </c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31" t="s">
        <v>40</v>
      </c>
      <c r="P37" s="34">
        <v>0.70899999999999996</v>
      </c>
    </row>
    <row r="38" spans="4:18" x14ac:dyDescent="0.25">
      <c r="D38" s="29" t="s">
        <v>41</v>
      </c>
      <c r="E38" s="47" t="s">
        <v>42</v>
      </c>
      <c r="F38" s="48"/>
      <c r="G38" s="48"/>
      <c r="H38" s="48"/>
      <c r="I38" s="48"/>
      <c r="J38" s="48"/>
      <c r="K38" s="48"/>
      <c r="L38" s="48"/>
      <c r="M38" s="48"/>
      <c r="N38" s="49"/>
      <c r="O38" s="33" t="s">
        <v>43</v>
      </c>
      <c r="P38" s="33">
        <v>0.08</v>
      </c>
    </row>
    <row r="39" spans="4:18" x14ac:dyDescent="0.25">
      <c r="D39" s="30" t="s">
        <v>33</v>
      </c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31" t="s">
        <v>40</v>
      </c>
      <c r="P39" s="34">
        <v>0.69899999999999995</v>
      </c>
      <c r="Q39" t="s">
        <v>44</v>
      </c>
    </row>
    <row r="40" spans="4:18" ht="29.25" customHeight="1" x14ac:dyDescent="0.25">
      <c r="D40" s="29" t="s">
        <v>50</v>
      </c>
      <c r="E40" s="44" t="s">
        <v>53</v>
      </c>
      <c r="F40" s="45"/>
      <c r="G40" s="45"/>
      <c r="H40" s="45"/>
      <c r="I40" s="45"/>
      <c r="J40" s="45"/>
      <c r="K40" s="45"/>
      <c r="L40" s="45"/>
      <c r="M40" s="45"/>
      <c r="N40" s="46"/>
      <c r="O40" s="33" t="s">
        <v>54</v>
      </c>
      <c r="P40" s="33">
        <v>1</v>
      </c>
    </row>
    <row r="41" spans="4:18" x14ac:dyDescent="0.25">
      <c r="D41" s="30" t="s">
        <v>33</v>
      </c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1" t="s">
        <v>40</v>
      </c>
      <c r="P41" s="39">
        <v>0.90100000000000002</v>
      </c>
      <c r="Q41" t="s">
        <v>52</v>
      </c>
    </row>
    <row r="42" spans="4:18" ht="29.25" customHeight="1" x14ac:dyDescent="0.25">
      <c r="D42" s="29" t="s">
        <v>50</v>
      </c>
      <c r="E42" s="44" t="s">
        <v>55</v>
      </c>
      <c r="F42" s="45"/>
      <c r="G42" s="45"/>
      <c r="H42" s="45"/>
      <c r="I42" s="45"/>
      <c r="J42" s="45"/>
      <c r="K42" s="45"/>
      <c r="L42" s="45"/>
      <c r="M42" s="45"/>
      <c r="N42" s="46"/>
      <c r="O42" s="33" t="s">
        <v>43</v>
      </c>
      <c r="P42" s="33">
        <v>5.7</v>
      </c>
    </row>
    <row r="43" spans="4:18" x14ac:dyDescent="0.25">
      <c r="D43" s="30" t="s">
        <v>33</v>
      </c>
      <c r="E43" s="35"/>
      <c r="F43" s="36"/>
      <c r="G43" s="36"/>
      <c r="H43" s="36"/>
      <c r="I43" s="36"/>
      <c r="J43" s="36"/>
      <c r="K43" s="36"/>
      <c r="L43" s="36"/>
      <c r="M43" s="36"/>
      <c r="N43" s="36"/>
      <c r="O43" s="31" t="s">
        <v>40</v>
      </c>
      <c r="P43" s="39">
        <v>12.055999999999999</v>
      </c>
    </row>
    <row r="44" spans="4:18" x14ac:dyDescent="0.25">
      <c r="D44" s="29" t="s">
        <v>50</v>
      </c>
      <c r="E44" s="44" t="s">
        <v>57</v>
      </c>
      <c r="F44" s="45"/>
      <c r="G44" s="45"/>
      <c r="H44" s="45"/>
      <c r="I44" s="45"/>
      <c r="J44" s="45"/>
      <c r="K44" s="45"/>
      <c r="L44" s="45"/>
      <c r="M44" s="45"/>
      <c r="N44" s="46"/>
      <c r="O44" s="33" t="s">
        <v>58</v>
      </c>
      <c r="P44" s="33">
        <v>1.5</v>
      </c>
      <c r="R44" s="42"/>
    </row>
    <row r="45" spans="4:18" ht="29.25" customHeight="1" x14ac:dyDescent="0.25">
      <c r="D45" s="29"/>
      <c r="E45" s="44" t="s">
        <v>59</v>
      </c>
      <c r="F45" s="45"/>
      <c r="G45" s="45"/>
      <c r="H45" s="45"/>
      <c r="I45" s="45"/>
      <c r="J45" s="45"/>
      <c r="K45" s="45"/>
      <c r="L45" s="45"/>
      <c r="M45" s="45"/>
      <c r="N45" s="46"/>
      <c r="O45" s="33" t="s">
        <v>60</v>
      </c>
      <c r="P45" s="33">
        <v>0.46</v>
      </c>
    </row>
    <row r="46" spans="4:18" ht="29.25" customHeight="1" x14ac:dyDescent="0.25">
      <c r="D46" s="29"/>
      <c r="E46" s="44" t="s">
        <v>61</v>
      </c>
      <c r="F46" s="45"/>
      <c r="G46" s="45"/>
      <c r="H46" s="45"/>
      <c r="I46" s="45"/>
      <c r="J46" s="45"/>
      <c r="K46" s="45"/>
      <c r="L46" s="45"/>
      <c r="M46" s="45"/>
      <c r="N46" s="46"/>
      <c r="O46" s="33" t="s">
        <v>60</v>
      </c>
      <c r="P46" s="33">
        <v>0.8</v>
      </c>
    </row>
    <row r="47" spans="4:18" ht="29.25" customHeight="1" x14ac:dyDescent="0.25">
      <c r="D47" s="29"/>
      <c r="E47" s="44" t="s">
        <v>62</v>
      </c>
      <c r="F47" s="45"/>
      <c r="G47" s="45"/>
      <c r="H47" s="45"/>
      <c r="I47" s="45"/>
      <c r="J47" s="45"/>
      <c r="K47" s="45"/>
      <c r="L47" s="45"/>
      <c r="M47" s="45"/>
      <c r="N47" s="46"/>
      <c r="O47" s="33" t="s">
        <v>60</v>
      </c>
      <c r="P47" s="33">
        <v>1.52</v>
      </c>
    </row>
    <row r="48" spans="4:18" x14ac:dyDescent="0.25">
      <c r="D48" s="30" t="s">
        <v>33</v>
      </c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1" t="s">
        <v>40</v>
      </c>
      <c r="P48" s="39">
        <v>41.042000000000002</v>
      </c>
    </row>
    <row r="49" spans="4:17" x14ac:dyDescent="0.25">
      <c r="D49" s="29" t="s">
        <v>50</v>
      </c>
      <c r="E49" s="44" t="s">
        <v>63</v>
      </c>
      <c r="F49" s="45"/>
      <c r="G49" s="45"/>
      <c r="H49" s="45"/>
      <c r="I49" s="45"/>
      <c r="J49" s="45"/>
      <c r="K49" s="45"/>
      <c r="L49" s="45"/>
      <c r="M49" s="45"/>
      <c r="N49" s="46"/>
      <c r="O49" s="33" t="s">
        <v>60</v>
      </c>
      <c r="P49" s="33">
        <v>4.2</v>
      </c>
    </row>
    <row r="50" spans="4:17" x14ac:dyDescent="0.25">
      <c r="D50" s="30" t="s">
        <v>33</v>
      </c>
      <c r="E50" s="35"/>
      <c r="F50" s="36"/>
      <c r="G50" s="36"/>
      <c r="H50" s="36"/>
      <c r="I50" s="36"/>
      <c r="J50" s="36"/>
      <c r="K50" s="36"/>
      <c r="L50" s="36"/>
      <c r="M50" s="36"/>
      <c r="N50" s="36"/>
      <c r="O50" s="31" t="s">
        <v>40</v>
      </c>
      <c r="P50" s="39">
        <v>1.421</v>
      </c>
    </row>
    <row r="51" spans="4:17" x14ac:dyDescent="0.25">
      <c r="D51" s="29" t="s">
        <v>50</v>
      </c>
      <c r="E51" s="44" t="s">
        <v>64</v>
      </c>
      <c r="F51" s="45"/>
      <c r="G51" s="45"/>
      <c r="H51" s="45"/>
      <c r="I51" s="45"/>
      <c r="J51" s="45"/>
      <c r="K51" s="45"/>
      <c r="L51" s="45"/>
      <c r="M51" s="45"/>
      <c r="N51" s="46"/>
      <c r="O51" s="33" t="s">
        <v>60</v>
      </c>
      <c r="P51" s="33">
        <v>0.75</v>
      </c>
    </row>
    <row r="52" spans="4:17" x14ac:dyDescent="0.25">
      <c r="D52" s="29"/>
      <c r="E52" s="44" t="s">
        <v>62</v>
      </c>
      <c r="F52" s="45"/>
      <c r="G52" s="45"/>
      <c r="H52" s="45"/>
      <c r="I52" s="45"/>
      <c r="J52" s="45"/>
      <c r="K52" s="45"/>
      <c r="L52" s="45"/>
      <c r="M52" s="45"/>
      <c r="N52" s="46"/>
      <c r="O52" s="33" t="s">
        <v>60</v>
      </c>
      <c r="P52" s="33">
        <v>0.8</v>
      </c>
    </row>
    <row r="53" spans="4:17" x14ac:dyDescent="0.25">
      <c r="D53" s="30" t="s">
        <v>33</v>
      </c>
      <c r="E53" s="35"/>
      <c r="F53" s="36"/>
      <c r="G53" s="36"/>
      <c r="H53" s="36"/>
      <c r="I53" s="36"/>
      <c r="J53" s="36"/>
      <c r="K53" s="36"/>
      <c r="L53" s="36"/>
      <c r="M53" s="36"/>
      <c r="N53" s="36"/>
      <c r="O53" s="31" t="s">
        <v>40</v>
      </c>
      <c r="P53" s="39">
        <v>36.738</v>
      </c>
    </row>
    <row r="54" spans="4:17" ht="32.25" customHeight="1" x14ac:dyDescent="0.25">
      <c r="D54" s="29" t="s">
        <v>56</v>
      </c>
      <c r="E54" s="44" t="s">
        <v>53</v>
      </c>
      <c r="F54" s="45"/>
      <c r="G54" s="45"/>
      <c r="H54" s="45"/>
      <c r="I54" s="45"/>
      <c r="J54" s="45"/>
      <c r="K54" s="45"/>
      <c r="L54" s="45"/>
      <c r="M54" s="45"/>
      <c r="N54" s="46"/>
      <c r="O54" s="33" t="s">
        <v>54</v>
      </c>
      <c r="P54" s="33">
        <v>74</v>
      </c>
    </row>
    <row r="55" spans="4:17" ht="18.75" customHeight="1" x14ac:dyDescent="0.25">
      <c r="D55" s="29"/>
      <c r="E55" s="44" t="s">
        <v>68</v>
      </c>
      <c r="F55" s="45"/>
      <c r="G55" s="45"/>
      <c r="H55" s="45"/>
      <c r="I55" s="45"/>
      <c r="J55" s="45"/>
      <c r="K55" s="45"/>
      <c r="L55" s="45"/>
      <c r="M55" s="45"/>
      <c r="N55" s="46"/>
      <c r="O55" s="33" t="s">
        <v>67</v>
      </c>
      <c r="P55" s="33">
        <v>0.74</v>
      </c>
    </row>
    <row r="56" spans="4:17" x14ac:dyDescent="0.25">
      <c r="D56" s="30" t="s">
        <v>33</v>
      </c>
      <c r="E56" s="35"/>
      <c r="F56" s="36"/>
      <c r="G56" s="36"/>
      <c r="H56" s="36"/>
      <c r="I56" s="36"/>
      <c r="J56" s="36"/>
      <c r="K56" s="36"/>
      <c r="L56" s="36"/>
      <c r="M56" s="36"/>
      <c r="N56" s="36"/>
      <c r="O56" s="31" t="s">
        <v>40</v>
      </c>
      <c r="P56" s="40">
        <v>87.253</v>
      </c>
      <c r="Q56" t="s">
        <v>66</v>
      </c>
    </row>
    <row r="57" spans="4:17" ht="29.25" customHeight="1" x14ac:dyDescent="0.25">
      <c r="D57" s="29" t="s">
        <v>65</v>
      </c>
      <c r="E57" s="44" t="s">
        <v>53</v>
      </c>
      <c r="F57" s="45"/>
      <c r="G57" s="45"/>
      <c r="H57" s="45"/>
      <c r="I57" s="45"/>
      <c r="J57" s="45"/>
      <c r="K57" s="45"/>
      <c r="L57" s="45"/>
      <c r="M57" s="45"/>
      <c r="N57" s="46"/>
      <c r="O57" s="33" t="s">
        <v>70</v>
      </c>
      <c r="P57" s="33">
        <v>1</v>
      </c>
    </row>
    <row r="58" spans="4:17" ht="15" customHeight="1" x14ac:dyDescent="0.25">
      <c r="D58" s="29"/>
      <c r="E58" s="44" t="s">
        <v>68</v>
      </c>
      <c r="F58" s="45"/>
      <c r="G58" s="45"/>
      <c r="H58" s="45"/>
      <c r="I58" s="45"/>
      <c r="J58" s="45"/>
      <c r="K58" s="45"/>
      <c r="L58" s="45"/>
      <c r="M58" s="45"/>
      <c r="N58" s="46"/>
      <c r="O58" s="33" t="s">
        <v>49</v>
      </c>
      <c r="P58" s="33">
        <v>0.01</v>
      </c>
    </row>
    <row r="59" spans="4:17" x14ac:dyDescent="0.25">
      <c r="D59" s="30" t="s">
        <v>33</v>
      </c>
      <c r="E59" s="35"/>
      <c r="F59" s="36"/>
      <c r="G59" s="36"/>
      <c r="H59" s="36"/>
      <c r="I59" s="36"/>
      <c r="J59" s="36"/>
      <c r="K59" s="36"/>
      <c r="L59" s="36"/>
      <c r="M59" s="36"/>
      <c r="N59" s="36"/>
      <c r="O59" s="31" t="s">
        <v>40</v>
      </c>
      <c r="P59" s="41">
        <v>0.99</v>
      </c>
    </row>
    <row r="60" spans="4:17" x14ac:dyDescent="0.25">
      <c r="D60" s="29" t="s">
        <v>65</v>
      </c>
      <c r="E60" s="44" t="s">
        <v>72</v>
      </c>
      <c r="F60" s="45"/>
      <c r="G60" s="45"/>
      <c r="H60" s="45"/>
      <c r="I60" s="45"/>
      <c r="J60" s="45"/>
      <c r="K60" s="45"/>
      <c r="L60" s="45"/>
      <c r="M60" s="45"/>
      <c r="N60" s="46"/>
      <c r="O60" s="33" t="s">
        <v>49</v>
      </c>
      <c r="P60" s="33">
        <v>0.01</v>
      </c>
    </row>
    <row r="61" spans="4:17" ht="31.5" customHeight="1" x14ac:dyDescent="0.25">
      <c r="D61" s="29"/>
      <c r="E61" s="44" t="s">
        <v>53</v>
      </c>
      <c r="F61" s="45"/>
      <c r="G61" s="45"/>
      <c r="H61" s="45"/>
      <c r="I61" s="45"/>
      <c r="J61" s="45"/>
      <c r="K61" s="45"/>
      <c r="L61" s="45"/>
      <c r="M61" s="45"/>
      <c r="N61" s="46"/>
      <c r="O61" s="33" t="s">
        <v>70</v>
      </c>
      <c r="P61" s="33">
        <v>2</v>
      </c>
    </row>
    <row r="62" spans="4:17" x14ac:dyDescent="0.25">
      <c r="D62" s="30" t="s">
        <v>33</v>
      </c>
      <c r="E62" s="35"/>
      <c r="F62" s="36"/>
      <c r="G62" s="36"/>
      <c r="H62" s="36"/>
      <c r="I62" s="36"/>
      <c r="J62" s="36"/>
      <c r="K62" s="36"/>
      <c r="L62" s="36"/>
      <c r="M62" s="36"/>
      <c r="N62" s="36"/>
      <c r="O62" s="31" t="s">
        <v>40</v>
      </c>
      <c r="P62" s="41">
        <v>2.448</v>
      </c>
      <c r="Q62" t="s">
        <v>71</v>
      </c>
    </row>
    <row r="63" spans="4:17" ht="31.5" customHeight="1" x14ac:dyDescent="0.25">
      <c r="D63" s="29" t="s">
        <v>69</v>
      </c>
      <c r="E63" s="44" t="s">
        <v>74</v>
      </c>
      <c r="F63" s="45"/>
      <c r="G63" s="45"/>
      <c r="H63" s="45"/>
      <c r="I63" s="45"/>
      <c r="J63" s="45"/>
      <c r="K63" s="45"/>
      <c r="L63" s="45"/>
      <c r="M63" s="45"/>
      <c r="N63" s="46"/>
      <c r="O63" s="33" t="s">
        <v>75</v>
      </c>
      <c r="P63" s="33">
        <v>0.15</v>
      </c>
    </row>
    <row r="64" spans="4:17" x14ac:dyDescent="0.25">
      <c r="D64" s="30" t="s">
        <v>33</v>
      </c>
      <c r="E64" s="35"/>
      <c r="F64" s="36"/>
      <c r="G64" s="36"/>
      <c r="H64" s="36"/>
      <c r="I64" s="36"/>
      <c r="J64" s="36"/>
      <c r="K64" s="36"/>
      <c r="L64" s="36"/>
      <c r="M64" s="36"/>
      <c r="N64" s="36"/>
      <c r="O64" s="31" t="s">
        <v>40</v>
      </c>
      <c r="P64" s="43">
        <v>1.9750000000000001</v>
      </c>
    </row>
    <row r="65" spans="16:16" x14ac:dyDescent="0.25">
      <c r="P65" s="42"/>
    </row>
    <row r="68" spans="16:16" x14ac:dyDescent="0.25">
      <c r="P68" s="42"/>
    </row>
  </sheetData>
  <mergeCells count="28">
    <mergeCell ref="E52:N52"/>
    <mergeCell ref="E47:N47"/>
    <mergeCell ref="E42:N42"/>
    <mergeCell ref="E45:N45"/>
    <mergeCell ref="E51:N51"/>
    <mergeCell ref="E49:N49"/>
    <mergeCell ref="E46:N46"/>
    <mergeCell ref="E44:N44"/>
    <mergeCell ref="E63:N63"/>
    <mergeCell ref="E58:N58"/>
    <mergeCell ref="E54:N54"/>
    <mergeCell ref="E61:N61"/>
    <mergeCell ref="E60:N60"/>
    <mergeCell ref="E57:N57"/>
    <mergeCell ref="E55:N55"/>
    <mergeCell ref="A3:P3"/>
    <mergeCell ref="D4:F4"/>
    <mergeCell ref="O4:O5"/>
    <mergeCell ref="H4:H5"/>
    <mergeCell ref="E40:N40"/>
    <mergeCell ref="E31:N31"/>
    <mergeCell ref="E34:N34"/>
    <mergeCell ref="L4:N4"/>
    <mergeCell ref="E36:N36"/>
    <mergeCell ref="E32:N32"/>
    <mergeCell ref="E30:N30"/>
    <mergeCell ref="E38:N38"/>
    <mergeCell ref="D29:P29"/>
  </mergeCells>
  <phoneticPr fontId="0" type="noConversion"/>
  <pageMargins left="0.4" right="0.4" top="0.75" bottom="0.75" header="0.3" footer="0.3"/>
  <pageSetup paperSize="9" scale="107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2012</vt:lpstr>
      <vt:lpstr>'2012'!Область_печати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2013-06-27T05:08:36Z</cp:lastPrinted>
  <dcterms:created xsi:type="dcterms:W3CDTF">2010-10-26T12:00:13Z</dcterms:created>
  <dcterms:modified xsi:type="dcterms:W3CDTF">2014-03-25T05:39:06Z</dcterms:modified>
</cp:coreProperties>
</file>