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2" sheetId="1" r:id="rId1"/>
  </sheets>
  <definedNames>
    <definedName name="_xlnm.Print_Area" localSheetId="0">'2012'!$D$28:$Q$62</definedName>
  </definedNames>
  <calcPr fullCalcOnLoad="1" refMode="R1C1"/>
</workbook>
</file>

<file path=xl/comments1.xml><?xml version="1.0" encoding="utf-8"?>
<comments xmlns="http://schemas.openxmlformats.org/spreadsheetml/2006/main">
  <authors>
    <author>user1</author>
  </authors>
  <commentList>
    <comment ref="M14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замок навесной 2</t>
        </r>
      </text>
    </comment>
    <comment ref="M17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3543,53-освид. Водомера+блохи</t>
        </r>
      </text>
    </comment>
    <comment ref="M19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1100 р. - лестница</t>
        </r>
      </text>
    </comment>
  </commentList>
</comments>
</file>

<file path=xl/sharedStrings.xml><?xml version="1.0" encoding="utf-8"?>
<sst xmlns="http://schemas.openxmlformats.org/spreadsheetml/2006/main" count="134" uniqueCount="88">
  <si>
    <t>октябрь</t>
  </si>
  <si>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</si>
  <si>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</si>
  <si>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</si>
  <si>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</si>
  <si>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</si>
  <si>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</si>
  <si>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</si>
  <si>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</si>
  <si>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</si>
  <si>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</si>
  <si>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</si>
  <si>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</si>
  <si>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</si>
  <si>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</si>
  <si>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</si>
  <si>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</si>
  <si>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</si>
  <si>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>эксплуатац</t>
  </si>
  <si>
    <t>ян</t>
  </si>
  <si>
    <t>ап</t>
  </si>
  <si>
    <t>ма</t>
  </si>
  <si>
    <t>фе</t>
  </si>
  <si>
    <t>кв</t>
  </si>
  <si>
    <t>содер</t>
  </si>
  <si>
    <t>рем</t>
  </si>
  <si>
    <t>итого</t>
  </si>
  <si>
    <t>и</t>
  </si>
  <si>
    <t>ит</t>
  </si>
  <si>
    <t>Месяц</t>
  </si>
  <si>
    <t>Наименование работ</t>
  </si>
  <si>
    <t>ед. изм.</t>
  </si>
  <si>
    <t>кол-во</t>
  </si>
  <si>
    <t>Смена сгонов у трубопроводов диаметром до 20 мм</t>
  </si>
  <si>
    <t>ИТОГО</t>
  </si>
  <si>
    <t>апрель</t>
  </si>
  <si>
    <t>Установка блоков в наружных и внутренних дверных проемах в каменных стенах, площадь проема до 3 м2</t>
  </si>
  <si>
    <t>Скобянные изделия</t>
  </si>
  <si>
    <t>компл.</t>
  </si>
  <si>
    <t>Обивка дверей оцинкованной кровельной сталью: по дереву с одной строны</t>
  </si>
  <si>
    <t>февраль</t>
  </si>
  <si>
    <t>4,430</t>
  </si>
  <si>
    <t>Смена: пробко-спускных кранов</t>
  </si>
  <si>
    <t>Очистка помещений от строительного мусора</t>
  </si>
  <si>
    <t>Перечень выполненных работ по сметам за 2012 год по дому Калинина 132,1</t>
  </si>
  <si>
    <t>июнь</t>
  </si>
  <si>
    <t>100м2</t>
  </si>
  <si>
    <t>тыс.руб.</t>
  </si>
  <si>
    <t>1,187</t>
  </si>
  <si>
    <t xml:space="preserve">Ремонт с отдельными местами рулонного покрытия с промазкой: битумными составами с заменой 1 слоя </t>
  </si>
  <si>
    <t>Линокром ХПК зеленый</t>
  </si>
  <si>
    <t>1м2</t>
  </si>
  <si>
    <t>100шт</t>
  </si>
  <si>
    <t>100т</t>
  </si>
  <si>
    <t>Учет доходов и расходов по Калинина 132,1 на 2012 год</t>
  </si>
  <si>
    <t>Теплов</t>
  </si>
  <si>
    <t>счетчик</t>
  </si>
  <si>
    <t>июль</t>
  </si>
  <si>
    <t>9,913</t>
  </si>
  <si>
    <t>м2</t>
  </si>
  <si>
    <t>0,901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</si>
  <si>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</si>
  <si>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1 шт</t>
  </si>
  <si>
    <t>1</t>
  </si>
  <si>
    <t>кв.47</t>
  </si>
  <si>
    <t>август</t>
  </si>
  <si>
    <t>0,335</t>
  </si>
  <si>
    <t>кв.42</t>
  </si>
  <si>
    <t>Смена внутренних трубопроводов из стальных труб диаметром: до 20  мм</t>
  </si>
  <si>
    <t>100м</t>
  </si>
  <si>
    <t>9,732</t>
  </si>
  <si>
    <t>Гидравлическое испытание трубопроводов систем отопления, водопровода и горячего водоснабжения диаметром: до 50 мм</t>
  </si>
  <si>
    <t>сентябрь</t>
  </si>
  <si>
    <t>3,337</t>
  </si>
  <si>
    <t>Выкашивание газонов: газонокосилкой</t>
  </si>
  <si>
    <t>0,286</t>
  </si>
  <si>
    <t>Смена: выключателей</t>
  </si>
  <si>
    <t>Смена патронов</t>
  </si>
  <si>
    <t>Смена ламп накаливания</t>
  </si>
  <si>
    <t>46,579</t>
  </si>
  <si>
    <t>Ремонт штукатурки рустованных фасадов по камню и бетону с земли и лесов: цементно-известковым раствором площадью отдельных мест до 5м2 толщиной слоя до 40 мм</t>
  </si>
  <si>
    <t>Перетирка штукатурки фасадов с рутами: с земли и лесов</t>
  </si>
  <si>
    <t>Окраска известковыми составами ранее окрашенных фасадов простых: по штукатурке с земли и лесов</t>
  </si>
  <si>
    <t>ноябрь</t>
  </si>
  <si>
    <t>декабрь</t>
  </si>
  <si>
    <t>1,380</t>
  </si>
  <si>
    <t>100м2 проемов</t>
  </si>
  <si>
    <t>100сгонов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</si>
</sst>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0.000"/>
    <numFmt numFmtId="167" formatCode="#,##0.000_р_."/>
    <numFmt numFmtId="168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32" borderId="14" xfId="0" applyNumberFormat="1" applyFont="1" applyFill="1" applyBorder="1" applyAlignment="1">
      <alignment/>
    </xf>
    <xf numFmtId="164" fontId="1" fillId="32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" fillId="0" borderId="14" xfId="0" applyNumberFormat="1" applyFont="1" applyBorder="1" applyAlignment="1">
      <alignment horizontal="left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4" fillId="0" borderId="14" xfId="0" applyNumberFormat="1" applyFont="1" applyBorder="1" applyAlignment="1">
      <alignment/>
    </xf>
    <xf numFmtId="49" fontId="4" fillId="33" borderId="14" xfId="0" applyNumberFormat="1" applyFont="1" applyFill="1" applyBorder="1" applyAlignment="1">
      <alignment horizontal="right"/>
    </xf>
    <xf numFmtId="1" fontId="2" fillId="4" borderId="14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2" fontId="3" fillId="4" borderId="14" xfId="52" applyNumberFormat="1" applyFont="1" applyFill="1" applyBorder="1" applyAlignment="1">
      <alignment horizontal="center"/>
      <protection/>
    </xf>
    <xf numFmtId="0" fontId="2" fillId="34" borderId="14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3" fillId="4" borderId="13" xfId="52" applyNumberFormat="1" applyFont="1" applyFill="1" applyBorder="1" applyAlignment="1">
      <alignment horizontal="center"/>
      <protection/>
    </xf>
    <xf numFmtId="164" fontId="1" fillId="5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2" fontId="5" fillId="0" borderId="0" xfId="0" applyNumberFormat="1" applyFont="1" applyAlignment="1">
      <alignment/>
    </xf>
    <xf numFmtId="2" fontId="5" fillId="0" borderId="17" xfId="0" applyNumberFormat="1" applyFont="1" applyBorder="1" applyAlignment="1">
      <alignment/>
    </xf>
    <xf numFmtId="167" fontId="1" fillId="32" borderId="14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164" fontId="0" fillId="33" borderId="19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49" fontId="4" fillId="4" borderId="14" xfId="0" applyNumberFormat="1" applyFont="1" applyFill="1" applyBorder="1" applyAlignment="1">
      <alignment horizontal="right"/>
    </xf>
    <xf numFmtId="0" fontId="0" fillId="0" borderId="14" xfId="0" applyBorder="1" applyAlignment="1">
      <alignment wrapText="1"/>
    </xf>
    <xf numFmtId="2" fontId="0" fillId="0" borderId="11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20" xfId="0" applyNumberFormat="1" applyBorder="1" applyAlignment="1">
      <alignment horizontal="left" wrapText="1"/>
    </xf>
    <xf numFmtId="2" fontId="0" fillId="0" borderId="1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4" fillId="35" borderId="2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1" xfId="0" applyNumberFormat="1" applyFont="1" applyFill="1" applyBorder="1" applyAlignment="1">
      <alignment horizontal="left" wrapText="1"/>
    </xf>
    <xf numFmtId="2" fontId="0" fillId="0" borderId="18" xfId="0" applyNumberFormat="1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S62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2.00390625" style="0" customWidth="1"/>
    <col min="2" max="2" width="1.625" style="3" customWidth="1"/>
    <col min="3" max="3" width="3.25390625" style="2" customWidth="1"/>
    <col min="4" max="4" width="9.75390625" style="1" customWidth="1"/>
    <col min="5" max="5" width="10.125" style="1" customWidth="1"/>
    <col min="6" max="6" width="9.875" style="1" customWidth="1"/>
    <col min="7" max="7" width="10.00390625" style="1" customWidth="1"/>
    <col min="8" max="8" width="9.25390625" style="1" customWidth="1"/>
    <col min="9" max="9" width="9.75390625" style="1" customWidth="1"/>
    <col min="10" max="10" width="9.625" style="1" customWidth="1"/>
    <col min="11" max="11" width="10.25390625" style="1" customWidth="1"/>
    <col min="12" max="12" width="11.75390625" style="1" customWidth="1"/>
    <col min="13" max="13" width="8.875" style="1" customWidth="1"/>
    <col min="14" max="14" width="10.00390625" style="1" customWidth="1"/>
    <col min="15" max="15" width="9.875" style="1" customWidth="1"/>
    <col min="16" max="16" width="12.625" style="0" customWidth="1"/>
  </cols>
  <sheetData>
    <row r="1" ht="12.75"/>
    <row r="2" ht="12.75">
      <c r="P2" s="1"/>
    </row>
    <row r="3" spans="5:16" ht="12.75">
      <c r="E3" s="42"/>
      <c r="P3" s="1"/>
    </row>
    <row r="4" spans="1:16" ht="12.75">
      <c r="A4" s="75" t="s">
        <v>54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4.25">
      <c r="A5" s="5"/>
      <c r="B5" s="6" t="s">
        <v>9</v>
      </c>
      <c r="C5" s="7" t="s">
        <v>10</v>
      </c>
      <c r="D5" s="74" t="s">
        <v>2</v>
      </c>
      <c r="E5" s="74"/>
      <c r="F5" s="74"/>
      <c r="G5" s="8" t="s">
        <v>3</v>
      </c>
      <c r="H5" s="69" t="s">
        <v>5</v>
      </c>
      <c r="I5" s="8" t="s">
        <v>6</v>
      </c>
      <c r="J5" s="9" t="s">
        <v>55</v>
      </c>
      <c r="K5" s="10" t="s">
        <v>7</v>
      </c>
      <c r="L5" s="71" t="s">
        <v>14</v>
      </c>
      <c r="M5" s="72"/>
      <c r="N5" s="73"/>
      <c r="O5" s="69" t="s">
        <v>13</v>
      </c>
      <c r="P5" s="9" t="s">
        <v>1</v>
      </c>
    </row>
    <row r="6" spans="1:16" ht="15" thickBot="1">
      <c r="A6" s="5"/>
      <c r="B6" s="11"/>
      <c r="C6" s="12" t="s">
        <v>23</v>
      </c>
      <c r="D6" s="13" t="s">
        <v>24</v>
      </c>
      <c r="E6" s="13" t="s">
        <v>25</v>
      </c>
      <c r="F6" s="13" t="s">
        <v>26</v>
      </c>
      <c r="G6" s="13" t="s">
        <v>4</v>
      </c>
      <c r="H6" s="70"/>
      <c r="I6" s="13" t="s">
        <v>11</v>
      </c>
      <c r="J6" s="13" t="s">
        <v>56</v>
      </c>
      <c r="K6" s="8" t="s">
        <v>8</v>
      </c>
      <c r="L6" s="14" t="s">
        <v>15</v>
      </c>
      <c r="M6" s="13" t="s">
        <v>16</v>
      </c>
      <c r="N6" s="13" t="s">
        <v>18</v>
      </c>
      <c r="O6" s="70"/>
      <c r="P6" s="11" t="s">
        <v>12</v>
      </c>
    </row>
    <row r="7" spans="1:16" ht="15" thickBot="1">
      <c r="A7" s="5"/>
      <c r="B7" s="11"/>
      <c r="C7" s="12"/>
      <c r="D7" s="13"/>
      <c r="E7" s="35"/>
      <c r="F7" s="43">
        <v>59805.17</v>
      </c>
      <c r="G7" s="36"/>
      <c r="H7" s="19"/>
      <c r="I7" s="13"/>
      <c r="J7" s="13"/>
      <c r="K7" s="8"/>
      <c r="L7" s="14"/>
      <c r="M7" s="13"/>
      <c r="N7" s="13"/>
      <c r="O7" s="19"/>
      <c r="P7" s="11"/>
    </row>
    <row r="8" spans="1:16" ht="14.25">
      <c r="A8" s="34" t="s">
        <v>19</v>
      </c>
      <c r="B8" s="34"/>
      <c r="C8" s="31"/>
      <c r="D8" s="32">
        <v>7704.33</v>
      </c>
      <c r="E8" s="32">
        <v>2916.81</v>
      </c>
      <c r="F8" s="37">
        <f aca="true" t="shared" si="0" ref="F8:F19">SUM(D8:E8)</f>
        <v>10621.14</v>
      </c>
      <c r="G8" s="17">
        <f aca="true" t="shared" si="1" ref="G8:G19">SUM((F8*0.03))</f>
        <v>318.63419999999996</v>
      </c>
      <c r="H8" s="17">
        <f aca="true" t="shared" si="2" ref="H8:H19">SUM((F8*0.06))</f>
        <v>637.2683999999999</v>
      </c>
      <c r="I8" s="16">
        <v>4088</v>
      </c>
      <c r="J8" s="16">
        <v>1200</v>
      </c>
      <c r="K8" s="16">
        <v>0</v>
      </c>
      <c r="L8" s="16">
        <v>2119.67</v>
      </c>
      <c r="M8" s="16">
        <v>755</v>
      </c>
      <c r="N8" s="16">
        <f aca="true" t="shared" si="3" ref="N8:N19">SUM(F8*0.15)</f>
        <v>1593.1709999999998</v>
      </c>
      <c r="O8" s="16">
        <f aca="true" t="shared" si="4" ref="O8:O19">SUM(G8:N8)</f>
        <v>10711.7436</v>
      </c>
      <c r="P8" s="15"/>
    </row>
    <row r="9" spans="1:16" ht="14.25">
      <c r="A9" s="34" t="s">
        <v>22</v>
      </c>
      <c r="B9" s="34"/>
      <c r="C9" s="31"/>
      <c r="D9" s="32">
        <v>13631.67</v>
      </c>
      <c r="E9" s="32">
        <v>4438.4</v>
      </c>
      <c r="F9" s="33">
        <f t="shared" si="0"/>
        <v>18070.07</v>
      </c>
      <c r="G9" s="17">
        <f t="shared" si="1"/>
        <v>542.1021</v>
      </c>
      <c r="H9" s="17">
        <f t="shared" si="2"/>
        <v>1084.2042</v>
      </c>
      <c r="I9" s="16">
        <v>4088</v>
      </c>
      <c r="J9" s="16">
        <v>1200</v>
      </c>
      <c r="K9" s="44">
        <v>3.67</v>
      </c>
      <c r="L9" s="16">
        <v>2119.67</v>
      </c>
      <c r="M9" s="16">
        <v>755</v>
      </c>
      <c r="N9" s="16">
        <f t="shared" si="3"/>
        <v>2710.5105</v>
      </c>
      <c r="O9" s="16">
        <f t="shared" si="4"/>
        <v>12503.1568</v>
      </c>
      <c r="P9" s="15"/>
    </row>
    <row r="10" spans="1:16" ht="14.25">
      <c r="A10" s="34" t="s">
        <v>21</v>
      </c>
      <c r="B10" s="34"/>
      <c r="C10" s="31"/>
      <c r="D10" s="32">
        <v>10741.29</v>
      </c>
      <c r="E10" s="32">
        <v>3426.79</v>
      </c>
      <c r="F10" s="33">
        <f t="shared" si="0"/>
        <v>14168.080000000002</v>
      </c>
      <c r="G10" s="17">
        <f t="shared" si="1"/>
        <v>425.04240000000004</v>
      </c>
      <c r="H10" s="17">
        <f t="shared" si="2"/>
        <v>850.0848000000001</v>
      </c>
      <c r="I10" s="16">
        <v>4088</v>
      </c>
      <c r="J10" s="16">
        <v>1200</v>
      </c>
      <c r="K10" s="16">
        <v>0</v>
      </c>
      <c r="L10" s="16">
        <v>2119.67</v>
      </c>
      <c r="M10" s="16">
        <v>2265</v>
      </c>
      <c r="N10" s="16">
        <f t="shared" si="3"/>
        <v>2125.212</v>
      </c>
      <c r="O10" s="16">
        <f t="shared" si="4"/>
        <v>13073.0092</v>
      </c>
      <c r="P10" s="15"/>
    </row>
    <row r="11" spans="1:16" ht="14.25">
      <c r="A11" s="34" t="s">
        <v>20</v>
      </c>
      <c r="B11" s="34"/>
      <c r="C11" s="31"/>
      <c r="D11" s="32">
        <v>9664.01</v>
      </c>
      <c r="E11" s="32">
        <v>3018.21</v>
      </c>
      <c r="F11" s="33">
        <f t="shared" si="0"/>
        <v>12682.220000000001</v>
      </c>
      <c r="G11" s="17">
        <f t="shared" si="1"/>
        <v>380.4666</v>
      </c>
      <c r="H11" s="17">
        <f t="shared" si="2"/>
        <v>760.9332</v>
      </c>
      <c r="I11" s="16">
        <v>4088</v>
      </c>
      <c r="J11" s="16">
        <v>1200</v>
      </c>
      <c r="K11" s="44">
        <v>5.617</v>
      </c>
      <c r="L11" s="16">
        <v>2119.67</v>
      </c>
      <c r="M11" s="16">
        <v>2265</v>
      </c>
      <c r="N11" s="16">
        <f t="shared" si="3"/>
        <v>1902.333</v>
      </c>
      <c r="O11" s="16">
        <f t="shared" si="4"/>
        <v>12722.0198</v>
      </c>
      <c r="P11" s="15"/>
    </row>
    <row r="12" spans="1:16" ht="14.25">
      <c r="A12" s="34" t="s">
        <v>21</v>
      </c>
      <c r="B12" s="34"/>
      <c r="C12" s="31"/>
      <c r="D12" s="32">
        <v>11915.3</v>
      </c>
      <c r="E12" s="32">
        <v>4344.52</v>
      </c>
      <c r="F12" s="33">
        <f t="shared" si="0"/>
        <v>16259.82</v>
      </c>
      <c r="G12" s="17">
        <f t="shared" si="1"/>
        <v>487.79459999999995</v>
      </c>
      <c r="H12" s="17">
        <f t="shared" si="2"/>
        <v>975.5891999999999</v>
      </c>
      <c r="I12" s="16">
        <v>4088</v>
      </c>
      <c r="J12" s="16">
        <v>0</v>
      </c>
      <c r="K12" s="16">
        <v>0</v>
      </c>
      <c r="L12" s="16">
        <v>2119.67</v>
      </c>
      <c r="M12" s="16">
        <v>2265</v>
      </c>
      <c r="N12" s="16">
        <f t="shared" si="3"/>
        <v>2438.973</v>
      </c>
      <c r="O12" s="16">
        <f t="shared" si="4"/>
        <v>12375.0268</v>
      </c>
      <c r="P12" s="15"/>
    </row>
    <row r="13" spans="1:16" ht="14.25">
      <c r="A13" s="34" t="s">
        <v>27</v>
      </c>
      <c r="B13" s="34"/>
      <c r="C13" s="31"/>
      <c r="D13" s="32">
        <v>16394.12</v>
      </c>
      <c r="E13" s="32">
        <v>5424.78</v>
      </c>
      <c r="F13" s="33">
        <f t="shared" si="0"/>
        <v>21818.899999999998</v>
      </c>
      <c r="G13" s="17">
        <f t="shared" si="1"/>
        <v>654.5669999999999</v>
      </c>
      <c r="H13" s="17">
        <f t="shared" si="2"/>
        <v>1309.1339999999998</v>
      </c>
      <c r="I13" s="16">
        <v>4088</v>
      </c>
      <c r="J13" s="16">
        <v>0</v>
      </c>
      <c r="K13" s="16">
        <v>10814</v>
      </c>
      <c r="L13" s="16">
        <v>2119.67</v>
      </c>
      <c r="M13" s="16">
        <v>2265</v>
      </c>
      <c r="N13" s="16">
        <f t="shared" si="3"/>
        <v>3272.8349999999996</v>
      </c>
      <c r="O13" s="16">
        <f t="shared" si="4"/>
        <v>24523.206</v>
      </c>
      <c r="P13" s="15"/>
    </row>
    <row r="14" spans="1:16" ht="14.25">
      <c r="A14" s="34" t="s">
        <v>57</v>
      </c>
      <c r="B14" s="34"/>
      <c r="C14" s="31"/>
      <c r="D14" s="32">
        <v>13005.81</v>
      </c>
      <c r="E14" s="32">
        <v>4335.35</v>
      </c>
      <c r="F14" s="33">
        <f t="shared" si="0"/>
        <v>17341.16</v>
      </c>
      <c r="G14" s="17">
        <f t="shared" si="1"/>
        <v>520.2348</v>
      </c>
      <c r="H14" s="17">
        <f t="shared" si="2"/>
        <v>1040.4696</v>
      </c>
      <c r="I14" s="16">
        <v>4088</v>
      </c>
      <c r="J14" s="16">
        <v>0</v>
      </c>
      <c r="K14" s="16">
        <v>335</v>
      </c>
      <c r="L14" s="16">
        <v>2119.67</v>
      </c>
      <c r="M14" s="16">
        <f>2265+185</f>
        <v>2450</v>
      </c>
      <c r="N14" s="16">
        <f t="shared" si="3"/>
        <v>2601.174</v>
      </c>
      <c r="O14" s="16">
        <f t="shared" si="4"/>
        <v>13154.5484</v>
      </c>
      <c r="P14" s="15"/>
    </row>
    <row r="15" spans="1:16" ht="14.25">
      <c r="A15" s="34" t="s">
        <v>65</v>
      </c>
      <c r="B15" s="34"/>
      <c r="C15" s="31"/>
      <c r="D15" s="32">
        <v>10973.46</v>
      </c>
      <c r="E15" s="32">
        <v>3657.85</v>
      </c>
      <c r="F15" s="33">
        <f t="shared" si="0"/>
        <v>14631.31</v>
      </c>
      <c r="G15" s="17">
        <f t="shared" si="1"/>
        <v>438.93929999999995</v>
      </c>
      <c r="H15" s="17">
        <f t="shared" si="2"/>
        <v>877.8785999999999</v>
      </c>
      <c r="I15" s="16">
        <v>4088</v>
      </c>
      <c r="J15" s="16">
        <v>0</v>
      </c>
      <c r="K15" s="16">
        <f>13069+286</f>
        <v>13355</v>
      </c>
      <c r="L15" s="16">
        <v>2119.67</v>
      </c>
      <c r="M15" s="16">
        <v>2265</v>
      </c>
      <c r="N15" s="16">
        <f t="shared" si="3"/>
        <v>2194.6965</v>
      </c>
      <c r="O15" s="16">
        <f t="shared" si="4"/>
        <v>25339.1844</v>
      </c>
      <c r="P15" s="15"/>
    </row>
    <row r="16" spans="1:16" ht="14.25">
      <c r="A16" s="34" t="s">
        <v>72</v>
      </c>
      <c r="B16" s="34"/>
      <c r="C16" s="31"/>
      <c r="D16" s="32">
        <v>9039.3</v>
      </c>
      <c r="E16" s="32">
        <v>3099.8</v>
      </c>
      <c r="F16" s="33">
        <f t="shared" si="0"/>
        <v>12139.099999999999</v>
      </c>
      <c r="G16" s="17">
        <f t="shared" si="1"/>
        <v>364.17299999999994</v>
      </c>
      <c r="H16" s="17">
        <f t="shared" si="2"/>
        <v>728.3459999999999</v>
      </c>
      <c r="I16" s="16">
        <v>4088</v>
      </c>
      <c r="J16" s="16">
        <v>0</v>
      </c>
      <c r="K16" s="16">
        <v>46579</v>
      </c>
      <c r="L16" s="16">
        <v>2119.67</v>
      </c>
      <c r="M16" s="16">
        <v>2265</v>
      </c>
      <c r="N16" s="16">
        <f t="shared" si="3"/>
        <v>1820.8649999999998</v>
      </c>
      <c r="O16" s="16">
        <f t="shared" si="4"/>
        <v>57965.054</v>
      </c>
      <c r="P16" s="15"/>
    </row>
    <row r="17" spans="1:16" ht="14.25">
      <c r="A17" s="34" t="s">
        <v>0</v>
      </c>
      <c r="B17" s="34"/>
      <c r="C17" s="31"/>
      <c r="D17" s="32">
        <v>12858.57</v>
      </c>
      <c r="E17" s="32">
        <v>4700.63</v>
      </c>
      <c r="F17" s="33">
        <f t="shared" si="0"/>
        <v>17559.2</v>
      </c>
      <c r="G17" s="17">
        <f t="shared" si="1"/>
        <v>526.776</v>
      </c>
      <c r="H17" s="17">
        <f t="shared" si="2"/>
        <v>1053.552</v>
      </c>
      <c r="I17" s="16">
        <v>4088</v>
      </c>
      <c r="J17" s="16">
        <f>J11/2</f>
        <v>600</v>
      </c>
      <c r="K17" s="16">
        <v>0</v>
      </c>
      <c r="L17" s="16">
        <v>2119.67</v>
      </c>
      <c r="M17" s="16">
        <f>2265+3543.53</f>
        <v>5808.530000000001</v>
      </c>
      <c r="N17" s="16">
        <f t="shared" si="3"/>
        <v>2633.88</v>
      </c>
      <c r="O17" s="16">
        <f t="shared" si="4"/>
        <v>16830.408</v>
      </c>
      <c r="P17" s="15"/>
    </row>
    <row r="18" spans="1:16" ht="14.25">
      <c r="A18" s="34" t="s">
        <v>83</v>
      </c>
      <c r="B18" s="34"/>
      <c r="C18" s="31"/>
      <c r="D18" s="32">
        <v>9377.28</v>
      </c>
      <c r="E18" s="32">
        <v>3186.4</v>
      </c>
      <c r="F18" s="33">
        <f t="shared" si="0"/>
        <v>12563.68</v>
      </c>
      <c r="G18" s="17">
        <f t="shared" si="1"/>
        <v>376.9104</v>
      </c>
      <c r="H18" s="17">
        <f t="shared" si="2"/>
        <v>753.8208</v>
      </c>
      <c r="I18" s="16">
        <v>4088</v>
      </c>
      <c r="J18" s="16">
        <v>1200</v>
      </c>
      <c r="K18" s="16">
        <v>0</v>
      </c>
      <c r="L18" s="16">
        <v>2119.67</v>
      </c>
      <c r="M18" s="16">
        <v>2265</v>
      </c>
      <c r="N18" s="16">
        <f t="shared" si="3"/>
        <v>1884.552</v>
      </c>
      <c r="O18" s="16">
        <f t="shared" si="4"/>
        <v>12687.9532</v>
      </c>
      <c r="P18" s="15"/>
    </row>
    <row r="19" spans="1:16" ht="14.25">
      <c r="A19" s="34" t="s">
        <v>84</v>
      </c>
      <c r="B19" s="34"/>
      <c r="C19" s="31"/>
      <c r="D19" s="32">
        <f>19353.9+271.8+266.4</f>
        <v>19892.100000000002</v>
      </c>
      <c r="E19" s="32">
        <f>5779.17+90.6+88.8</f>
        <v>5958.570000000001</v>
      </c>
      <c r="F19" s="33">
        <f t="shared" si="0"/>
        <v>25850.670000000002</v>
      </c>
      <c r="G19" s="17">
        <f t="shared" si="1"/>
        <v>775.5201000000001</v>
      </c>
      <c r="H19" s="17">
        <f t="shared" si="2"/>
        <v>1551.0402000000001</v>
      </c>
      <c r="I19" s="16">
        <v>4088</v>
      </c>
      <c r="J19" s="16">
        <v>1200</v>
      </c>
      <c r="K19" s="16">
        <v>1380</v>
      </c>
      <c r="L19" s="16">
        <v>2119.67</v>
      </c>
      <c r="M19" s="16">
        <f>2265+1100</f>
        <v>3365</v>
      </c>
      <c r="N19" s="16">
        <f t="shared" si="3"/>
        <v>3877.6005</v>
      </c>
      <c r="O19" s="16">
        <f t="shared" si="4"/>
        <v>18356.8308</v>
      </c>
      <c r="P19" s="15"/>
    </row>
    <row r="20" spans="1:16" ht="15" thickBot="1">
      <c r="A20" s="34" t="s">
        <v>28</v>
      </c>
      <c r="B20" s="34"/>
      <c r="C20" s="31"/>
      <c r="D20" s="38">
        <f>SUM(D8:D19)</f>
        <v>145197.24</v>
      </c>
      <c r="E20" s="38">
        <f>SUM(E8:E19)</f>
        <v>48508.11</v>
      </c>
      <c r="F20" s="38">
        <f>SUM(F7:F19)</f>
        <v>253510.52000000002</v>
      </c>
      <c r="G20" s="38">
        <f aca="true" t="shared" si="5" ref="G20:O20">SUM(G8:G19)</f>
        <v>5811.160499999999</v>
      </c>
      <c r="H20" s="38">
        <f t="shared" si="5"/>
        <v>11622.320999999998</v>
      </c>
      <c r="I20" s="38">
        <f t="shared" si="5"/>
        <v>49056</v>
      </c>
      <c r="J20" s="38">
        <f t="shared" si="5"/>
        <v>7800</v>
      </c>
      <c r="K20" s="38">
        <f t="shared" si="5"/>
        <v>72472.287</v>
      </c>
      <c r="L20" s="38">
        <f t="shared" si="5"/>
        <v>25436.039999999994</v>
      </c>
      <c r="M20" s="38">
        <f t="shared" si="5"/>
        <v>28988.53</v>
      </c>
      <c r="N20" s="38">
        <f t="shared" si="5"/>
        <v>29055.802499999998</v>
      </c>
      <c r="O20" s="38">
        <f t="shared" si="5"/>
        <v>230242.14099999997</v>
      </c>
      <c r="P20" s="51">
        <f>F20-O20</f>
        <v>23268.379000000044</v>
      </c>
    </row>
    <row r="21" spans="1:16" ht="12.75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9"/>
    </row>
    <row r="22" spans="1:16" ht="12.75">
      <c r="A22" s="28"/>
      <c r="B22" s="40"/>
      <c r="C22" s="41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</row>
    <row r="23" spans="1:16" ht="12.75">
      <c r="A23" s="28"/>
      <c r="B23" s="40"/>
      <c r="C23" s="4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ht="12.75"/>
    <row r="25" spans="4:18" ht="12.75">
      <c r="D25" s="4" t="s">
        <v>17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4:18" ht="12.7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8" spans="4:16" ht="12.75">
      <c r="D28" s="62" t="s">
        <v>44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4:16" ht="12.75">
      <c r="D29" s="23" t="s">
        <v>29</v>
      </c>
      <c r="E29" s="63" t="s">
        <v>30</v>
      </c>
      <c r="F29" s="64"/>
      <c r="G29" s="64"/>
      <c r="H29" s="64"/>
      <c r="I29" s="64"/>
      <c r="J29" s="64"/>
      <c r="K29" s="64"/>
      <c r="L29" s="64"/>
      <c r="M29" s="64"/>
      <c r="N29" s="65"/>
      <c r="O29" s="20" t="s">
        <v>31</v>
      </c>
      <c r="P29" s="20" t="s">
        <v>32</v>
      </c>
    </row>
    <row r="30" spans="4:16" ht="12.75">
      <c r="D30" s="29" t="s">
        <v>40</v>
      </c>
      <c r="E30" s="59" t="s">
        <v>33</v>
      </c>
      <c r="F30" s="60"/>
      <c r="G30" s="60"/>
      <c r="H30" s="60"/>
      <c r="I30" s="60"/>
      <c r="J30" s="60"/>
      <c r="K30" s="60"/>
      <c r="L30" s="60"/>
      <c r="M30" s="60"/>
      <c r="N30" s="61"/>
      <c r="O30" s="20" t="s">
        <v>87</v>
      </c>
      <c r="P30" s="23">
        <v>0.01</v>
      </c>
    </row>
    <row r="31" spans="4:16" ht="12.75">
      <c r="D31" s="23"/>
      <c r="E31" s="59" t="s">
        <v>42</v>
      </c>
      <c r="F31" s="60"/>
      <c r="G31" s="60"/>
      <c r="H31" s="60"/>
      <c r="I31" s="60"/>
      <c r="J31" s="60"/>
      <c r="K31" s="60"/>
      <c r="L31" s="60"/>
      <c r="M31" s="60"/>
      <c r="N31" s="61"/>
      <c r="O31" s="20" t="s">
        <v>52</v>
      </c>
      <c r="P31" s="20">
        <v>0.01</v>
      </c>
    </row>
    <row r="32" spans="4:17" ht="12.75">
      <c r="D32" s="25" t="s">
        <v>34</v>
      </c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26" t="s">
        <v>47</v>
      </c>
      <c r="P32" s="26">
        <v>0.342</v>
      </c>
      <c r="Q32" t="s">
        <v>64</v>
      </c>
    </row>
    <row r="33" spans="4:16" ht="12.75">
      <c r="D33" s="29" t="s">
        <v>40</v>
      </c>
      <c r="E33" s="59" t="s">
        <v>43</v>
      </c>
      <c r="F33" s="60"/>
      <c r="G33" s="60"/>
      <c r="H33" s="60"/>
      <c r="I33" s="60"/>
      <c r="J33" s="60"/>
      <c r="K33" s="60"/>
      <c r="L33" s="60"/>
      <c r="M33" s="60"/>
      <c r="N33" s="61"/>
      <c r="O33" s="20" t="s">
        <v>53</v>
      </c>
      <c r="P33" s="20">
        <v>0.08</v>
      </c>
    </row>
    <row r="34" spans="4:16" ht="12.75">
      <c r="D34" s="25" t="s">
        <v>34</v>
      </c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26" t="s">
        <v>47</v>
      </c>
      <c r="P34" s="26">
        <v>3.328</v>
      </c>
    </row>
    <row r="35" spans="4:16" ht="12.75">
      <c r="D35" s="24" t="s">
        <v>35</v>
      </c>
      <c r="E35" s="59" t="s">
        <v>36</v>
      </c>
      <c r="F35" s="60"/>
      <c r="G35" s="60"/>
      <c r="H35" s="60"/>
      <c r="I35" s="60"/>
      <c r="J35" s="60"/>
      <c r="K35" s="60"/>
      <c r="L35" s="60"/>
      <c r="M35" s="60"/>
      <c r="N35" s="61"/>
      <c r="O35" s="20" t="s">
        <v>46</v>
      </c>
      <c r="P35" s="20">
        <v>0.014</v>
      </c>
    </row>
    <row r="36" spans="4:16" ht="12.75">
      <c r="D36" s="24"/>
      <c r="E36" s="59" t="s">
        <v>37</v>
      </c>
      <c r="F36" s="60"/>
      <c r="G36" s="60"/>
      <c r="H36" s="60"/>
      <c r="I36" s="60"/>
      <c r="J36" s="60"/>
      <c r="K36" s="60"/>
      <c r="L36" s="60"/>
      <c r="M36" s="60"/>
      <c r="N36" s="61"/>
      <c r="O36" s="20" t="s">
        <v>38</v>
      </c>
      <c r="P36" s="20">
        <v>1</v>
      </c>
    </row>
    <row r="37" spans="4:16" ht="12.75">
      <c r="D37" s="24"/>
      <c r="E37" s="59" t="s">
        <v>39</v>
      </c>
      <c r="F37" s="60"/>
      <c r="G37" s="60"/>
      <c r="H37" s="60"/>
      <c r="I37" s="60"/>
      <c r="J37" s="60"/>
      <c r="K37" s="60"/>
      <c r="L37" s="60"/>
      <c r="M37" s="60"/>
      <c r="N37" s="61"/>
      <c r="O37" s="20" t="s">
        <v>46</v>
      </c>
      <c r="P37" s="20">
        <v>0.014</v>
      </c>
    </row>
    <row r="38" spans="4:16" ht="12.75">
      <c r="D38" s="25" t="s">
        <v>34</v>
      </c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26" t="s">
        <v>47</v>
      </c>
      <c r="P38" s="30" t="s">
        <v>41</v>
      </c>
    </row>
    <row r="39" spans="4:16" ht="12.75">
      <c r="D39" s="24" t="s">
        <v>35</v>
      </c>
      <c r="E39" s="59" t="s">
        <v>49</v>
      </c>
      <c r="F39" s="60"/>
      <c r="G39" s="60"/>
      <c r="H39" s="60"/>
      <c r="I39" s="60"/>
      <c r="J39" s="60"/>
      <c r="K39" s="60"/>
      <c r="L39" s="60"/>
      <c r="M39" s="60"/>
      <c r="N39" s="61"/>
      <c r="O39" s="20" t="s">
        <v>46</v>
      </c>
      <c r="P39" s="20">
        <v>0.05</v>
      </c>
    </row>
    <row r="40" spans="4:16" ht="12.75">
      <c r="D40" s="24"/>
      <c r="E40" s="59" t="s">
        <v>50</v>
      </c>
      <c r="F40" s="60"/>
      <c r="G40" s="60"/>
      <c r="H40" s="60"/>
      <c r="I40" s="60"/>
      <c r="J40" s="60"/>
      <c r="K40" s="60"/>
      <c r="L40" s="60"/>
      <c r="M40" s="60"/>
      <c r="N40" s="61"/>
      <c r="O40" s="20" t="s">
        <v>51</v>
      </c>
      <c r="P40" s="20">
        <v>5</v>
      </c>
    </row>
    <row r="41" spans="4:16" ht="12.75">
      <c r="D41" s="25" t="s">
        <v>34</v>
      </c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26" t="s">
        <v>47</v>
      </c>
      <c r="P41" s="30" t="s">
        <v>48</v>
      </c>
    </row>
    <row r="42" spans="4:16" ht="26.25" customHeight="1">
      <c r="D42" s="47" t="s">
        <v>45</v>
      </c>
      <c r="E42" s="66" t="s">
        <v>61</v>
      </c>
      <c r="F42" s="67"/>
      <c r="G42" s="67"/>
      <c r="H42" s="67"/>
      <c r="I42" s="67"/>
      <c r="J42" s="67"/>
      <c r="K42" s="67"/>
      <c r="L42" s="67"/>
      <c r="M42" s="67"/>
      <c r="N42" s="68"/>
      <c r="O42" s="48" t="s">
        <v>62</v>
      </c>
      <c r="P42" s="49" t="s">
        <v>63</v>
      </c>
    </row>
    <row r="43" spans="4:16" ht="12.75">
      <c r="D43" s="25" t="s">
        <v>34</v>
      </c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26" t="s">
        <v>47</v>
      </c>
      <c r="P43" s="30" t="s">
        <v>60</v>
      </c>
    </row>
    <row r="44" spans="4:16" ht="12.75">
      <c r="D44" s="24" t="s">
        <v>45</v>
      </c>
      <c r="E44" s="59" t="s">
        <v>49</v>
      </c>
      <c r="F44" s="60"/>
      <c r="G44" s="60"/>
      <c r="H44" s="60"/>
      <c r="I44" s="60"/>
      <c r="J44" s="60"/>
      <c r="K44" s="60"/>
      <c r="L44" s="60"/>
      <c r="M44" s="60"/>
      <c r="N44" s="61"/>
      <c r="O44" s="20" t="s">
        <v>46</v>
      </c>
      <c r="P44" s="20">
        <v>0.4</v>
      </c>
    </row>
    <row r="45" spans="4:16" ht="12.75">
      <c r="D45" s="24"/>
      <c r="E45" s="59" t="s">
        <v>50</v>
      </c>
      <c r="F45" s="60"/>
      <c r="G45" s="60"/>
      <c r="H45" s="60"/>
      <c r="I45" s="60"/>
      <c r="J45" s="60"/>
      <c r="K45" s="60"/>
      <c r="L45" s="60"/>
      <c r="M45" s="60"/>
      <c r="N45" s="61"/>
      <c r="O45" s="20" t="s">
        <v>59</v>
      </c>
      <c r="P45" s="20">
        <v>40</v>
      </c>
    </row>
    <row r="46" spans="4:16" ht="12.75">
      <c r="D46" s="25" t="s">
        <v>34</v>
      </c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26" t="s">
        <v>47</v>
      </c>
      <c r="P46" s="30" t="s">
        <v>58</v>
      </c>
    </row>
    <row r="47" spans="4:16" ht="12.75">
      <c r="D47" s="24" t="s">
        <v>57</v>
      </c>
      <c r="E47" s="59" t="s">
        <v>68</v>
      </c>
      <c r="F47" s="60"/>
      <c r="G47" s="60"/>
      <c r="H47" s="60"/>
      <c r="I47" s="60"/>
      <c r="J47" s="60"/>
      <c r="K47" s="60"/>
      <c r="L47" s="60"/>
      <c r="M47" s="60"/>
      <c r="N47" s="61"/>
      <c r="O47" s="20" t="s">
        <v>69</v>
      </c>
      <c r="P47" s="20">
        <v>0.008</v>
      </c>
    </row>
    <row r="48" spans="4:19" ht="12.75">
      <c r="D48" s="25" t="s">
        <v>34</v>
      </c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26" t="s">
        <v>47</v>
      </c>
      <c r="P48" s="30" t="s">
        <v>66</v>
      </c>
      <c r="Q48" t="s">
        <v>67</v>
      </c>
      <c r="S48" s="50"/>
    </row>
    <row r="49" spans="4:16" ht="27" customHeight="1">
      <c r="D49" s="24" t="s">
        <v>65</v>
      </c>
      <c r="E49" s="56" t="s">
        <v>71</v>
      </c>
      <c r="F49" s="57"/>
      <c r="G49" s="57"/>
      <c r="H49" s="57"/>
      <c r="I49" s="57"/>
      <c r="J49" s="57"/>
      <c r="K49" s="57"/>
      <c r="L49" s="57"/>
      <c r="M49" s="57"/>
      <c r="N49" s="58"/>
      <c r="O49" s="20" t="s">
        <v>69</v>
      </c>
      <c r="P49" s="20">
        <v>4.6</v>
      </c>
    </row>
    <row r="50" spans="4:16" ht="12.75">
      <c r="D50" s="25" t="s">
        <v>34</v>
      </c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26" t="s">
        <v>47</v>
      </c>
      <c r="P50" s="30" t="s">
        <v>70</v>
      </c>
    </row>
    <row r="51" spans="4:16" ht="12.75">
      <c r="D51" s="24" t="s">
        <v>65</v>
      </c>
      <c r="E51" s="56" t="s">
        <v>74</v>
      </c>
      <c r="F51" s="57"/>
      <c r="G51" s="57"/>
      <c r="H51" s="57"/>
      <c r="I51" s="57"/>
      <c r="J51" s="57"/>
      <c r="K51" s="57"/>
      <c r="L51" s="57"/>
      <c r="M51" s="57"/>
      <c r="N51" s="58"/>
      <c r="O51" s="20" t="s">
        <v>46</v>
      </c>
      <c r="P51" s="20">
        <v>9.8</v>
      </c>
    </row>
    <row r="52" spans="4:16" ht="12.75">
      <c r="D52" s="25" t="s">
        <v>34</v>
      </c>
      <c r="E52" s="52"/>
      <c r="F52" s="53"/>
      <c r="G52" s="53"/>
      <c r="H52" s="53"/>
      <c r="I52" s="53"/>
      <c r="J52" s="53"/>
      <c r="K52" s="53"/>
      <c r="L52" s="53"/>
      <c r="M52" s="53"/>
      <c r="N52" s="53"/>
      <c r="O52" s="26" t="s">
        <v>47</v>
      </c>
      <c r="P52" s="30" t="s">
        <v>73</v>
      </c>
    </row>
    <row r="53" spans="4:16" ht="12.75">
      <c r="D53" s="24" t="s">
        <v>65</v>
      </c>
      <c r="E53" s="56" t="s">
        <v>76</v>
      </c>
      <c r="F53" s="57"/>
      <c r="G53" s="57"/>
      <c r="H53" s="57"/>
      <c r="I53" s="57"/>
      <c r="J53" s="57"/>
      <c r="K53" s="57"/>
      <c r="L53" s="57"/>
      <c r="M53" s="57"/>
      <c r="N53" s="58"/>
      <c r="O53" s="20" t="s">
        <v>52</v>
      </c>
      <c r="P53" s="20">
        <v>0.01</v>
      </c>
    </row>
    <row r="54" spans="4:16" ht="12.75">
      <c r="D54" s="24"/>
      <c r="E54" s="56" t="s">
        <v>77</v>
      </c>
      <c r="F54" s="57"/>
      <c r="G54" s="57"/>
      <c r="H54" s="57"/>
      <c r="I54" s="57"/>
      <c r="J54" s="57"/>
      <c r="K54" s="57"/>
      <c r="L54" s="57"/>
      <c r="M54" s="57"/>
      <c r="N54" s="58"/>
      <c r="O54" s="20" t="s">
        <v>52</v>
      </c>
      <c r="P54" s="20">
        <v>0.01</v>
      </c>
    </row>
    <row r="55" spans="4:16" ht="12.75">
      <c r="D55" s="24"/>
      <c r="E55" s="56" t="s">
        <v>78</v>
      </c>
      <c r="F55" s="57"/>
      <c r="G55" s="57"/>
      <c r="H55" s="57"/>
      <c r="I55" s="57"/>
      <c r="J55" s="57"/>
      <c r="K55" s="57"/>
      <c r="L55" s="57"/>
      <c r="M55" s="57"/>
      <c r="N55" s="58"/>
      <c r="O55" s="20" t="s">
        <v>52</v>
      </c>
      <c r="P55" s="20">
        <v>0.02</v>
      </c>
    </row>
    <row r="56" spans="4:16" ht="12.75">
      <c r="D56" s="25" t="s">
        <v>34</v>
      </c>
      <c r="E56" s="52"/>
      <c r="F56" s="53"/>
      <c r="G56" s="53"/>
      <c r="H56" s="53"/>
      <c r="I56" s="53"/>
      <c r="J56" s="53"/>
      <c r="K56" s="53"/>
      <c r="L56" s="53"/>
      <c r="M56" s="53"/>
      <c r="N56" s="53"/>
      <c r="O56" s="26" t="s">
        <v>47</v>
      </c>
      <c r="P56" s="30" t="s">
        <v>75</v>
      </c>
    </row>
    <row r="57" spans="4:16" ht="27" customHeight="1">
      <c r="D57" s="24" t="s">
        <v>72</v>
      </c>
      <c r="E57" s="56" t="s">
        <v>80</v>
      </c>
      <c r="F57" s="57"/>
      <c r="G57" s="57"/>
      <c r="H57" s="57"/>
      <c r="I57" s="57"/>
      <c r="J57" s="57"/>
      <c r="K57" s="57"/>
      <c r="L57" s="57"/>
      <c r="M57" s="57"/>
      <c r="N57" s="58"/>
      <c r="O57" s="20" t="s">
        <v>46</v>
      </c>
      <c r="P57" s="20">
        <v>0.32</v>
      </c>
    </row>
    <row r="58" spans="4:16" ht="14.25" customHeight="1">
      <c r="D58" s="24"/>
      <c r="E58" s="56" t="s">
        <v>81</v>
      </c>
      <c r="F58" s="57"/>
      <c r="G58" s="57"/>
      <c r="H58" s="57"/>
      <c r="I58" s="57"/>
      <c r="J58" s="57"/>
      <c r="K58" s="57"/>
      <c r="L58" s="57"/>
      <c r="M58" s="57"/>
      <c r="N58" s="58"/>
      <c r="O58" s="20" t="s">
        <v>46</v>
      </c>
      <c r="P58" s="20">
        <v>0.5</v>
      </c>
    </row>
    <row r="59" spans="4:16" ht="14.25" customHeight="1">
      <c r="D59" s="24"/>
      <c r="E59" s="56" t="s">
        <v>82</v>
      </c>
      <c r="F59" s="57"/>
      <c r="G59" s="57"/>
      <c r="H59" s="57"/>
      <c r="I59" s="57"/>
      <c r="J59" s="57"/>
      <c r="K59" s="57"/>
      <c r="L59" s="57"/>
      <c r="M59" s="57"/>
      <c r="N59" s="58"/>
      <c r="O59" s="20" t="s">
        <v>46</v>
      </c>
      <c r="P59" s="20">
        <v>1.3</v>
      </c>
    </row>
    <row r="60" spans="4:16" ht="12.75">
      <c r="D60" s="25" t="s">
        <v>34</v>
      </c>
      <c r="E60" s="52"/>
      <c r="F60" s="53"/>
      <c r="G60" s="53"/>
      <c r="H60" s="53"/>
      <c r="I60" s="53"/>
      <c r="J60" s="53"/>
      <c r="K60" s="53"/>
      <c r="L60" s="53"/>
      <c r="M60" s="53"/>
      <c r="N60" s="53"/>
      <c r="O60" s="26" t="s">
        <v>47</v>
      </c>
      <c r="P60" s="30" t="s">
        <v>79</v>
      </c>
    </row>
    <row r="61" spans="4:16" ht="25.5">
      <c r="D61" s="24" t="s">
        <v>84</v>
      </c>
      <c r="E61" s="56" t="s">
        <v>36</v>
      </c>
      <c r="F61" s="57"/>
      <c r="G61" s="57"/>
      <c r="H61" s="57"/>
      <c r="I61" s="57"/>
      <c r="J61" s="57"/>
      <c r="K61" s="57"/>
      <c r="L61" s="57"/>
      <c r="M61" s="57"/>
      <c r="N61" s="58"/>
      <c r="O61" s="55" t="s">
        <v>86</v>
      </c>
      <c r="P61" s="20">
        <v>0.006</v>
      </c>
    </row>
    <row r="62" spans="4:16" ht="12.75">
      <c r="D62" s="25" t="s">
        <v>34</v>
      </c>
      <c r="E62" s="52"/>
      <c r="F62" s="53"/>
      <c r="G62" s="53"/>
      <c r="H62" s="53"/>
      <c r="I62" s="53"/>
      <c r="J62" s="53"/>
      <c r="K62" s="53"/>
      <c r="L62" s="53"/>
      <c r="M62" s="53"/>
      <c r="N62" s="53"/>
      <c r="O62" s="26" t="s">
        <v>47</v>
      </c>
      <c r="P62" s="54" t="s">
        <v>85</v>
      </c>
    </row>
  </sheetData>
  <sheetProtection/>
  <mergeCells count="28">
    <mergeCell ref="E61:N61"/>
    <mergeCell ref="E57:N57"/>
    <mergeCell ref="E58:N58"/>
    <mergeCell ref="E59:N59"/>
    <mergeCell ref="E53:N53"/>
    <mergeCell ref="E54:N54"/>
    <mergeCell ref="E55:N55"/>
    <mergeCell ref="A4:P4"/>
    <mergeCell ref="D5:F5"/>
    <mergeCell ref="H5:H6"/>
    <mergeCell ref="L5:N5"/>
    <mergeCell ref="O5:O6"/>
    <mergeCell ref="D28:P28"/>
    <mergeCell ref="E29:N29"/>
    <mergeCell ref="E30:N30"/>
    <mergeCell ref="E31:N31"/>
    <mergeCell ref="E42:N42"/>
    <mergeCell ref="E45:N45"/>
    <mergeCell ref="E51:N51"/>
    <mergeCell ref="E33:N33"/>
    <mergeCell ref="E35:N35"/>
    <mergeCell ref="E36:N36"/>
    <mergeCell ref="E44:N44"/>
    <mergeCell ref="E37:N37"/>
    <mergeCell ref="E39:N39"/>
    <mergeCell ref="E40:N40"/>
    <mergeCell ref="E49:N49"/>
    <mergeCell ref="E47:N47"/>
  </mergeCells>
  <printOptions/>
  <pageMargins left="0.25" right="0.25" top="0.75" bottom="0.18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2013-03-11T08:00:15Z</cp:lastPrinted>
  <dcterms:created xsi:type="dcterms:W3CDTF">2007-02-04T12:22:59Z</dcterms:created>
  <dcterms:modified xsi:type="dcterms:W3CDTF">2014-03-25T05:39:44Z</dcterms:modified>
  <cp:category/>
  <cp:version/>
  <cp:contentType/>
  <cp:contentStatus/>
</cp:coreProperties>
</file>