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2225" windowHeight="5055"/>
  </bookViews>
  <sheets>
    <sheet name="2012" sheetId="1" r:id="rId1"/>
  </sheets>
  <definedNames>
    <definedName name="_xlnm.Print_Area" localSheetId="0">'2012'!$A$4:$Q$39</definedName>
  </definedNames>
  <calcPr calcId="145621" refMode="R1C1"/>
</workbook>
</file>

<file path=xl/calcChain.xml><?xml version="1.0" encoding="utf-8"?>
<calcChain xmlns="http://schemas.openxmlformats.org/spreadsheetml/2006/main">
  <c r="K15" i="1" l="1"/>
  <c r="K20" i="1" s="1"/>
  <c r="F15" i="1"/>
  <c r="G15" i="1" s="1"/>
  <c r="H15" i="1"/>
  <c r="F8" i="1"/>
  <c r="G8" i="1"/>
  <c r="H8" i="1"/>
  <c r="N8" i="1"/>
  <c r="F11" i="1"/>
  <c r="G11" i="1" s="1"/>
  <c r="H11" i="1"/>
  <c r="F14" i="1"/>
  <c r="G14" i="1"/>
  <c r="H14" i="1"/>
  <c r="N14" i="1"/>
  <c r="F16" i="1"/>
  <c r="G16" i="1" s="1"/>
  <c r="H16" i="1"/>
  <c r="F17" i="1"/>
  <c r="G17" i="1"/>
  <c r="H17" i="1"/>
  <c r="N17" i="1"/>
  <c r="F18" i="1"/>
  <c r="G18" i="1" s="1"/>
  <c r="H18" i="1"/>
  <c r="F19" i="1"/>
  <c r="G19" i="1"/>
  <c r="H19" i="1"/>
  <c r="N19" i="1"/>
  <c r="F9" i="1"/>
  <c r="N9" i="1"/>
  <c r="F10" i="1"/>
  <c r="N10" i="1"/>
  <c r="F12" i="1"/>
  <c r="N12" i="1"/>
  <c r="F13" i="1"/>
  <c r="N13" i="1"/>
  <c r="M20" i="1"/>
  <c r="L20" i="1"/>
  <c r="J20" i="1"/>
  <c r="I20" i="1"/>
  <c r="H9" i="1"/>
  <c r="H10" i="1"/>
  <c r="H12" i="1"/>
  <c r="H13" i="1"/>
  <c r="G9" i="1"/>
  <c r="G10" i="1"/>
  <c r="G12" i="1"/>
  <c r="G13" i="1"/>
  <c r="E20" i="1"/>
  <c r="D20" i="1"/>
  <c r="Q20" i="1"/>
  <c r="Q21" i="1" s="1"/>
  <c r="O19" i="1" l="1"/>
  <c r="O17" i="1"/>
  <c r="O14" i="1"/>
  <c r="O8" i="1"/>
  <c r="H20" i="1"/>
  <c r="G20" i="1"/>
  <c r="F20" i="1"/>
  <c r="N18" i="1"/>
  <c r="O18" i="1" s="1"/>
  <c r="N16" i="1"/>
  <c r="O16" i="1" s="1"/>
  <c r="N11" i="1"/>
  <c r="O11" i="1" s="1"/>
  <c r="N15" i="1"/>
  <c r="O15" i="1" s="1"/>
  <c r="O20" i="1" l="1"/>
  <c r="P20" i="1" s="1"/>
  <c r="N20" i="1"/>
</calcChain>
</file>

<file path=xl/comments1.xml><?xml version="1.0" encoding="utf-8"?>
<comments xmlns="http://schemas.openxmlformats.org/spreadsheetml/2006/main">
  <authors>
    <author>user1</author>
  </authors>
  <commentList>
    <comment ref="M11" authorId="0">
      <text>
        <r>
          <rPr>
            <b/>
            <sz val="8"/>
            <color indexed="81"/>
            <rFont val="Tahoma"/>
            <family val="2"/>
            <charset val="204"/>
          </rPr>
          <t>user1:</t>
        </r>
        <r>
          <rPr>
            <sz val="8"/>
            <color indexed="81"/>
            <rFont val="Tahoma"/>
            <family val="2"/>
            <charset val="204"/>
          </rPr>
          <t xml:space="preserve">
468-53-опломб.водом.</t>
        </r>
      </text>
    </comment>
    <comment ref="M17" authorId="0">
      <text>
        <r>
          <rPr>
            <b/>
            <sz val="8"/>
            <color indexed="81"/>
            <rFont val="Tahoma"/>
            <family val="2"/>
            <charset val="204"/>
          </rPr>
          <t>user1:</t>
        </r>
        <r>
          <rPr>
            <sz val="8"/>
            <color indexed="81"/>
            <rFont val="Tahoma"/>
            <family val="2"/>
            <charset val="204"/>
          </rPr>
          <t xml:space="preserve">
освидет. водомера</t>
        </r>
      </text>
    </comment>
  </commentList>
</comments>
</file>

<file path=xl/sharedStrings.xml><?xml version="1.0" encoding="utf-8"?>
<sst xmlns="http://schemas.openxmlformats.org/spreadsheetml/2006/main" count="59" uniqueCount="54">
  <si>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</si>
  <si>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</si>
  <si>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</si>
  <si>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</si>
  <si>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</si>
  <si>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</si>
  <si>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</si>
  <si>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</si>
  <si>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</si>
  <si>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</si>
  <si>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</si>
  <si>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</si>
  <si>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</si>
  <si>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</si>
  <si>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</si>
  <si>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</si>
  <si>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</si>
  <si>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Ген. директор ООО "Георгиевск - ЖЭУ"                                            Никишина И.М.</t>
  </si>
  <si>
    <t xml:space="preserve"> </t>
  </si>
  <si>
    <t xml:space="preserve">эксплуатац. </t>
  </si>
  <si>
    <t>содержание</t>
  </si>
  <si>
    <t>ремонт</t>
  </si>
  <si>
    <t>итого</t>
  </si>
  <si>
    <t>с</t>
  </si>
  <si>
    <t>я</t>
  </si>
  <si>
    <t>ф</t>
  </si>
  <si>
    <t>кап.рем.</t>
  </si>
  <si>
    <t>м</t>
  </si>
  <si>
    <t>а</t>
  </si>
  <si>
    <t>и</t>
  </si>
  <si>
    <t>ит</t>
  </si>
  <si>
    <t>468-53-опломб.водом.</t>
  </si>
  <si>
    <t>Месяц</t>
  </si>
  <si>
    <t>Наименование работ</t>
  </si>
  <si>
    <t>ед. изм.</t>
  </si>
  <si>
    <t>кол-во</t>
  </si>
  <si>
    <t>ИТОГО</t>
  </si>
  <si>
    <t>тыс. руб.</t>
  </si>
  <si>
    <t>Перечень выполненных работ по сметам за 2012 год по дому Мельничная 10/2</t>
  </si>
  <si>
    <t>июнь</t>
  </si>
  <si>
    <t>Прокладка трубопроводов канализации из полиэтиленовых труб высокой плотности диаметром:100мм</t>
  </si>
  <si>
    <t>100м</t>
  </si>
  <si>
    <t>июль</t>
  </si>
  <si>
    <t>Учет доходов и расходов по Мельничная 10/2 на 2012 год</t>
  </si>
  <si>
    <t>Разборка трубопроводов из чугунных канализационных труб диаметром: 100 мм</t>
  </si>
  <si>
    <t>Обслуживан</t>
  </si>
  <si>
    <t>счетчика</t>
  </si>
  <si>
    <t>август</t>
  </si>
  <si>
    <t>Гидравлическое испытание трубопроводов систем отопления, водопровода и горячего водоснабжения диаметром: до 50мм</t>
  </si>
  <si>
    <t>100м т-да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</si>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</sst>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0.000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1" xfId="0" applyBorder="1"/>
    <xf numFmtId="0" fontId="2" fillId="0" borderId="0" xfId="0" applyFont="1" applyAlignment="1"/>
    <xf numFmtId="0" fontId="2" fillId="0" borderId="0" xfId="0" applyFont="1"/>
    <xf numFmtId="0" fontId="2" fillId="0" borderId="2" xfId="0" applyFont="1" applyBorder="1"/>
    <xf numFmtId="1" fontId="2" fillId="0" borderId="2" xfId="0" applyNumberFormat="1" applyFont="1" applyBorder="1"/>
    <xf numFmtId="2" fontId="2" fillId="0" borderId="2" xfId="0" applyNumberFormat="1" applyFont="1" applyBorder="1"/>
    <xf numFmtId="2" fontId="2" fillId="0" borderId="2" xfId="0" applyNumberFormat="1" applyFont="1" applyFill="1" applyBorder="1"/>
    <xf numFmtId="2" fontId="2" fillId="0" borderId="3" xfId="0" applyNumberFormat="1" applyFont="1" applyBorder="1" applyAlignment="1"/>
    <xf numFmtId="0" fontId="2" fillId="0" borderId="4" xfId="0" applyFont="1" applyBorder="1"/>
    <xf numFmtId="1" fontId="2" fillId="0" borderId="4" xfId="0" applyNumberFormat="1" applyFont="1" applyBorder="1"/>
    <xf numFmtId="2" fontId="2" fillId="0" borderId="1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164" fontId="2" fillId="3" borderId="1" xfId="0" applyNumberFormat="1" applyFont="1" applyFill="1" applyBorder="1"/>
    <xf numFmtId="164" fontId="2" fillId="3" borderId="2" xfId="0" applyNumberFormat="1" applyFont="1" applyFill="1" applyBorder="1" applyAlignment="1"/>
    <xf numFmtId="4" fontId="2" fillId="0" borderId="1" xfId="0" applyNumberFormat="1" applyFont="1" applyBorder="1"/>
    <xf numFmtId="164" fontId="2" fillId="2" borderId="2" xfId="0" applyNumberFormat="1" applyFont="1" applyFill="1" applyBorder="1" applyAlignment="1"/>
    <xf numFmtId="164" fontId="2" fillId="3" borderId="2" xfId="0" applyNumberFormat="1" applyFont="1" applyFill="1" applyBorder="1"/>
    <xf numFmtId="4" fontId="2" fillId="0" borderId="2" xfId="0" applyNumberFormat="1" applyFont="1" applyBorder="1"/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/>
    <xf numFmtId="164" fontId="2" fillId="0" borderId="2" xfId="0" applyNumberFormat="1" applyFont="1" applyFill="1" applyBorder="1" applyAlignment="1"/>
    <xf numFmtId="4" fontId="2" fillId="0" borderId="1" xfId="0" applyNumberFormat="1" applyFont="1" applyFill="1" applyBorder="1"/>
    <xf numFmtId="2" fontId="2" fillId="5" borderId="1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 applyAlignment="1"/>
    <xf numFmtId="164" fontId="2" fillId="5" borderId="1" xfId="0" applyNumberFormat="1" applyFont="1" applyFill="1" applyBorder="1"/>
    <xf numFmtId="0" fontId="2" fillId="4" borderId="1" xfId="0" applyFont="1" applyFill="1" applyBorder="1"/>
    <xf numFmtId="164" fontId="0" fillId="0" borderId="7" xfId="0" applyNumberFormat="1" applyBorder="1" applyAlignment="1">
      <alignment horizontal="right"/>
    </xf>
    <xf numFmtId="2" fontId="0" fillId="0" borderId="1" xfId="0" applyNumberFormat="1" applyBorder="1"/>
    <xf numFmtId="0" fontId="5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1" applyNumberFormat="1" applyFont="1" applyFill="1" applyBorder="1" applyAlignment="1">
      <alignment horizontal="right"/>
    </xf>
    <xf numFmtId="0" fontId="5" fillId="4" borderId="1" xfId="0" applyNumberFormat="1" applyFont="1" applyFill="1" applyBorder="1" applyAlignment="1">
      <alignment horizontal="left"/>
    </xf>
    <xf numFmtId="2" fontId="5" fillId="4" borderId="3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5" borderId="1" xfId="1" applyNumberFormat="1" applyFont="1" applyFill="1" applyBorder="1" applyAlignment="1">
      <alignment horizontal="right"/>
    </xf>
    <xf numFmtId="164" fontId="2" fillId="3" borderId="9" xfId="0" applyNumberFormat="1" applyFont="1" applyFill="1" applyBorder="1"/>
    <xf numFmtId="165" fontId="0" fillId="0" borderId="0" xfId="0" applyNumberFormat="1"/>
    <xf numFmtId="4" fontId="2" fillId="0" borderId="6" xfId="0" applyNumberFormat="1" applyFont="1" applyBorder="1"/>
    <xf numFmtId="0" fontId="2" fillId="0" borderId="2" xfId="0" applyFont="1" applyFill="1" applyBorder="1"/>
    <xf numFmtId="1" fontId="2" fillId="0" borderId="2" xfId="0" applyNumberFormat="1" applyFont="1" applyFill="1" applyBorder="1"/>
    <xf numFmtId="0" fontId="0" fillId="0" borderId="0" xfId="0" applyFill="1"/>
    <xf numFmtId="0" fontId="2" fillId="0" borderId="0" xfId="0" applyFont="1" applyFill="1"/>
    <xf numFmtId="4" fontId="2" fillId="4" borderId="10" xfId="0" applyNumberFormat="1" applyFont="1" applyFill="1" applyBorder="1"/>
    <xf numFmtId="0" fontId="2" fillId="4" borderId="11" xfId="0" applyFont="1" applyFill="1" applyBorder="1"/>
    <xf numFmtId="0" fontId="5" fillId="2" borderId="0" xfId="0" applyFont="1" applyFill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3" xfId="0" applyNumberFormat="1" applyFont="1" applyFill="1" applyBorder="1" applyAlignment="1">
      <alignment horizontal="left"/>
    </xf>
    <xf numFmtId="2" fontId="1" fillId="0" borderId="8" xfId="0" applyNumberFormat="1" applyFont="1" applyFill="1" applyBorder="1" applyAlignment="1">
      <alignment horizontal="left"/>
    </xf>
    <xf numFmtId="2" fontId="1" fillId="0" borderId="6" xfId="0" applyNumberFormat="1" applyFont="1" applyFill="1" applyBorder="1" applyAlignment="1">
      <alignment horizontal="left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3:S39"/>
  <sheetViews>
    <sheetView tabSelected="1" zoomScaleNormal="60" workbookViewId="0">
      <selection activeCell="H25" sqref="H25"/>
    </sheetView>
  </sheetViews>
  <sheetFormatPr defaultRowHeight="12.75" x14ac:dyDescent="0.2"/>
  <cols>
    <col min="1" max="1" width="2" customWidth="1"/>
    <col min="2" max="2" width="2.140625" style="3" customWidth="1"/>
    <col min="3" max="3" width="0.85546875" style="2" hidden="1" customWidth="1"/>
    <col min="4" max="4" width="9.85546875" style="1" customWidth="1"/>
    <col min="5" max="5" width="10.5703125" style="1" customWidth="1"/>
    <col min="6" max="6" width="10.42578125" style="1" customWidth="1"/>
    <col min="7" max="7" width="9" style="1" customWidth="1"/>
    <col min="8" max="8" width="9.28515625" style="1" customWidth="1"/>
    <col min="9" max="9" width="8" style="1" customWidth="1"/>
    <col min="10" max="10" width="9.85546875" style="1" customWidth="1"/>
    <col min="11" max="11" width="9.140625" style="1"/>
    <col min="12" max="12" width="10.5703125" style="1" customWidth="1"/>
    <col min="13" max="13" width="9.7109375" style="1" customWidth="1"/>
    <col min="14" max="14" width="9.140625" style="1"/>
    <col min="15" max="15" width="12" style="1" customWidth="1"/>
    <col min="16" max="16" width="10.5703125" customWidth="1"/>
    <col min="17" max="17" width="11.140625" customWidth="1"/>
  </cols>
  <sheetData>
    <row r="3" spans="1:19" x14ac:dyDescent="0.2">
      <c r="J3" s="1" t="s">
        <v>18</v>
      </c>
    </row>
    <row r="4" spans="1:19" x14ac:dyDescent="0.2">
      <c r="A4" s="53" t="s">
        <v>43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"/>
    </row>
    <row r="5" spans="1:19" x14ac:dyDescent="0.2">
      <c r="A5" s="6"/>
      <c r="B5" s="7" t="s">
        <v>8</v>
      </c>
      <c r="C5" s="8" t="s">
        <v>9</v>
      </c>
      <c r="D5" s="59" t="s">
        <v>1</v>
      </c>
      <c r="E5" s="60"/>
      <c r="F5" s="61"/>
      <c r="G5" s="9" t="s">
        <v>2</v>
      </c>
      <c r="H5" s="54" t="s">
        <v>4</v>
      </c>
      <c r="I5" s="9" t="s">
        <v>5</v>
      </c>
      <c r="J5" s="10" t="s">
        <v>45</v>
      </c>
      <c r="K5" s="11" t="s">
        <v>6</v>
      </c>
      <c r="L5" s="56" t="s">
        <v>14</v>
      </c>
      <c r="M5" s="57"/>
      <c r="N5" s="58"/>
      <c r="O5" s="54" t="s">
        <v>13</v>
      </c>
      <c r="P5" s="10" t="s">
        <v>0</v>
      </c>
      <c r="Q5" s="29" t="s">
        <v>26</v>
      </c>
    </row>
    <row r="6" spans="1:19" x14ac:dyDescent="0.2">
      <c r="A6" s="6"/>
      <c r="B6" s="12"/>
      <c r="C6" s="13" t="s">
        <v>11</v>
      </c>
      <c r="D6" s="14" t="s">
        <v>20</v>
      </c>
      <c r="E6" s="14" t="s">
        <v>21</v>
      </c>
      <c r="F6" s="14" t="s">
        <v>22</v>
      </c>
      <c r="G6" s="15" t="s">
        <v>3</v>
      </c>
      <c r="H6" s="55"/>
      <c r="I6" s="15" t="s">
        <v>10</v>
      </c>
      <c r="J6" s="15" t="s">
        <v>46</v>
      </c>
      <c r="K6" s="9" t="s">
        <v>7</v>
      </c>
      <c r="L6" s="16" t="s">
        <v>15</v>
      </c>
      <c r="M6" s="15" t="s">
        <v>16</v>
      </c>
      <c r="N6" s="15" t="s">
        <v>19</v>
      </c>
      <c r="O6" s="55"/>
      <c r="P6" s="12" t="s">
        <v>12</v>
      </c>
      <c r="Q6" s="32"/>
    </row>
    <row r="7" spans="1:19" x14ac:dyDescent="0.2">
      <c r="A7" s="17" t="s">
        <v>23</v>
      </c>
      <c r="B7" s="17">
        <v>718.3</v>
      </c>
      <c r="C7" s="18"/>
      <c r="D7" s="26"/>
      <c r="E7" s="26"/>
      <c r="F7" s="31">
        <v>45984.59</v>
      </c>
      <c r="G7" s="26"/>
      <c r="H7" s="26"/>
      <c r="I7" s="25"/>
      <c r="J7" s="27"/>
      <c r="K7" s="25"/>
      <c r="L7" s="25"/>
      <c r="M7" s="25"/>
      <c r="N7" s="25"/>
      <c r="O7" s="25"/>
      <c r="P7" s="28"/>
      <c r="Q7" s="33">
        <v>12793.52</v>
      </c>
    </row>
    <row r="8" spans="1:19" x14ac:dyDescent="0.2">
      <c r="A8" s="7" t="s">
        <v>24</v>
      </c>
      <c r="B8" s="7"/>
      <c r="C8" s="8"/>
      <c r="D8" s="22">
        <v>3193.16</v>
      </c>
      <c r="E8" s="22">
        <v>614.08000000000004</v>
      </c>
      <c r="F8" s="22">
        <f t="shared" ref="F8:F19" si="0">SUM(D8:E8)</f>
        <v>3807.24</v>
      </c>
      <c r="G8" s="20">
        <f t="shared" ref="G8:G19" si="1">SUM(F8*0.03)</f>
        <v>114.21719999999999</v>
      </c>
      <c r="H8" s="20">
        <f t="shared" ref="H8:H19" si="2">SUM(F8*0.06)</f>
        <v>228.43439999999998</v>
      </c>
      <c r="I8" s="23">
        <v>0</v>
      </c>
      <c r="J8" s="20">
        <v>0</v>
      </c>
      <c r="K8" s="23">
        <v>0</v>
      </c>
      <c r="L8" s="23">
        <v>768.58</v>
      </c>
      <c r="M8" s="23">
        <v>0</v>
      </c>
      <c r="N8" s="23">
        <f t="shared" ref="N8:N19" si="3">SUM(F8*0.15)</f>
        <v>571.0859999999999</v>
      </c>
      <c r="O8" s="23">
        <f>SUM(G8:N8)</f>
        <v>1682.3175999999999</v>
      </c>
      <c r="P8" s="24"/>
      <c r="Q8" s="30">
        <v>214.06</v>
      </c>
      <c r="R8" s="6"/>
      <c r="S8" s="6"/>
    </row>
    <row r="9" spans="1:19" x14ac:dyDescent="0.2">
      <c r="A9" s="7" t="s">
        <v>25</v>
      </c>
      <c r="B9" s="7"/>
      <c r="C9" s="8"/>
      <c r="D9" s="22">
        <v>4447.62</v>
      </c>
      <c r="E9" s="22">
        <v>976.45</v>
      </c>
      <c r="F9" s="22">
        <f t="shared" si="0"/>
        <v>5424.07</v>
      </c>
      <c r="G9" s="20">
        <f t="shared" si="1"/>
        <v>162.72209999999998</v>
      </c>
      <c r="H9" s="20">
        <f t="shared" si="2"/>
        <v>325.44419999999997</v>
      </c>
      <c r="I9" s="23">
        <v>0</v>
      </c>
      <c r="J9" s="20">
        <v>0</v>
      </c>
      <c r="K9" s="23">
        <v>0</v>
      </c>
      <c r="L9" s="23">
        <v>768.58</v>
      </c>
      <c r="M9" s="23">
        <v>0</v>
      </c>
      <c r="N9" s="23">
        <f t="shared" si="3"/>
        <v>813.61049999999989</v>
      </c>
      <c r="O9" s="23">
        <v>1860.12</v>
      </c>
      <c r="P9" s="24"/>
      <c r="Q9" s="30">
        <v>323.2</v>
      </c>
      <c r="R9" s="6"/>
      <c r="S9" s="6"/>
    </row>
    <row r="10" spans="1:19" x14ac:dyDescent="0.2">
      <c r="A10" s="7" t="s">
        <v>27</v>
      </c>
      <c r="B10" s="7"/>
      <c r="C10" s="8"/>
      <c r="D10" s="22">
        <v>2828.1</v>
      </c>
      <c r="E10" s="22">
        <v>1194.42</v>
      </c>
      <c r="F10" s="22">
        <f t="shared" si="0"/>
        <v>4022.52</v>
      </c>
      <c r="G10" s="20">
        <f t="shared" si="1"/>
        <v>120.67559999999999</v>
      </c>
      <c r="H10" s="20">
        <f t="shared" si="2"/>
        <v>241.35119999999998</v>
      </c>
      <c r="I10" s="23">
        <v>0</v>
      </c>
      <c r="J10" s="20">
        <v>0</v>
      </c>
      <c r="K10" s="23">
        <v>0</v>
      </c>
      <c r="L10" s="23">
        <v>768.58</v>
      </c>
      <c r="M10" s="23">
        <v>0</v>
      </c>
      <c r="N10" s="23">
        <f t="shared" si="3"/>
        <v>603.37799999999993</v>
      </c>
      <c r="O10" s="23">
        <v>1733.99</v>
      </c>
      <c r="P10" s="24"/>
      <c r="Q10" s="30">
        <v>238.89</v>
      </c>
      <c r="R10" s="6"/>
      <c r="S10" s="6"/>
    </row>
    <row r="11" spans="1:19" x14ac:dyDescent="0.2">
      <c r="A11" s="7" t="s">
        <v>28</v>
      </c>
      <c r="B11" s="7"/>
      <c r="C11" s="8"/>
      <c r="D11" s="22">
        <v>2551.7600000000002</v>
      </c>
      <c r="E11" s="22">
        <v>628.5</v>
      </c>
      <c r="F11" s="22">
        <f t="shared" si="0"/>
        <v>3180.26</v>
      </c>
      <c r="G11" s="20">
        <f t="shared" si="1"/>
        <v>95.407800000000009</v>
      </c>
      <c r="H11" s="20">
        <f t="shared" si="2"/>
        <v>190.81560000000002</v>
      </c>
      <c r="I11" s="23">
        <v>0</v>
      </c>
      <c r="J11" s="20">
        <v>0</v>
      </c>
      <c r="K11" s="23">
        <v>0</v>
      </c>
      <c r="L11" s="23">
        <v>768.58</v>
      </c>
      <c r="M11" s="23">
        <v>468.53</v>
      </c>
      <c r="N11" s="23">
        <f t="shared" si="3"/>
        <v>477.03899999999999</v>
      </c>
      <c r="O11" s="23">
        <f>SUM(G11:N11)</f>
        <v>2000.3724</v>
      </c>
      <c r="P11" s="24"/>
      <c r="Q11" s="30">
        <v>218.39</v>
      </c>
      <c r="R11" s="6" t="s">
        <v>31</v>
      </c>
      <c r="S11" s="6"/>
    </row>
    <row r="12" spans="1:19" x14ac:dyDescent="0.2">
      <c r="A12" s="7" t="s">
        <v>27</v>
      </c>
      <c r="B12" s="7"/>
      <c r="C12" s="8"/>
      <c r="D12" s="22">
        <v>3097.7</v>
      </c>
      <c r="E12" s="22">
        <v>762.96</v>
      </c>
      <c r="F12" s="22">
        <f t="shared" si="0"/>
        <v>3860.66</v>
      </c>
      <c r="G12" s="20">
        <f t="shared" si="1"/>
        <v>115.81979999999999</v>
      </c>
      <c r="H12" s="20">
        <f t="shared" si="2"/>
        <v>231.63959999999997</v>
      </c>
      <c r="I12" s="23">
        <v>0</v>
      </c>
      <c r="J12" s="20">
        <v>0</v>
      </c>
      <c r="K12" s="23">
        <v>0</v>
      </c>
      <c r="L12" s="23">
        <v>768.58</v>
      </c>
      <c r="M12" s="23">
        <v>0</v>
      </c>
      <c r="N12" s="23">
        <f t="shared" si="3"/>
        <v>579.09899999999993</v>
      </c>
      <c r="O12" s="23">
        <v>1607.86</v>
      </c>
      <c r="P12" s="24"/>
      <c r="Q12" s="30">
        <v>258.89</v>
      </c>
      <c r="R12" s="6"/>
      <c r="S12" s="6"/>
    </row>
    <row r="13" spans="1:19" x14ac:dyDescent="0.2">
      <c r="A13" s="7" t="s">
        <v>29</v>
      </c>
      <c r="B13" s="7"/>
      <c r="C13" s="8"/>
      <c r="D13" s="22">
        <v>3804.55</v>
      </c>
      <c r="E13" s="22">
        <v>695.73</v>
      </c>
      <c r="F13" s="22">
        <f t="shared" si="0"/>
        <v>4500.2800000000007</v>
      </c>
      <c r="G13" s="20">
        <f t="shared" si="1"/>
        <v>135.00840000000002</v>
      </c>
      <c r="H13" s="20">
        <f t="shared" si="2"/>
        <v>270.01680000000005</v>
      </c>
      <c r="I13" s="23">
        <v>0</v>
      </c>
      <c r="J13" s="20">
        <v>0</v>
      </c>
      <c r="K13" s="23">
        <v>11539</v>
      </c>
      <c r="L13" s="23">
        <v>768.58</v>
      </c>
      <c r="M13" s="23">
        <v>0</v>
      </c>
      <c r="N13" s="23">
        <f t="shared" si="3"/>
        <v>675.04200000000003</v>
      </c>
      <c r="O13" s="44">
        <v>1481.73</v>
      </c>
      <c r="P13" s="21"/>
      <c r="Q13" s="30">
        <v>238.64</v>
      </c>
      <c r="R13" s="6"/>
      <c r="S13" s="6"/>
    </row>
    <row r="14" spans="1:19" x14ac:dyDescent="0.2">
      <c r="A14" s="7" t="s">
        <v>42</v>
      </c>
      <c r="B14" s="7"/>
      <c r="C14" s="8"/>
      <c r="D14" s="22">
        <v>3094.33</v>
      </c>
      <c r="E14" s="22">
        <v>762.13</v>
      </c>
      <c r="F14" s="22">
        <f t="shared" si="0"/>
        <v>3856.46</v>
      </c>
      <c r="G14" s="20">
        <f t="shared" si="1"/>
        <v>115.6938</v>
      </c>
      <c r="H14" s="20">
        <f t="shared" si="2"/>
        <v>231.38759999999999</v>
      </c>
      <c r="I14" s="23">
        <v>0</v>
      </c>
      <c r="J14" s="20">
        <v>0</v>
      </c>
      <c r="K14" s="23">
        <v>0</v>
      </c>
      <c r="L14" s="23">
        <v>768.58</v>
      </c>
      <c r="M14" s="23">
        <v>0</v>
      </c>
      <c r="N14" s="23">
        <f t="shared" si="3"/>
        <v>578.46899999999994</v>
      </c>
      <c r="O14" s="23">
        <f t="shared" ref="O14:O19" si="4">SUM(G14:N14)</f>
        <v>1694.1304</v>
      </c>
      <c r="P14" s="21"/>
      <c r="Q14" s="30">
        <v>258.64</v>
      </c>
      <c r="R14" s="6"/>
      <c r="S14" s="6"/>
    </row>
    <row r="15" spans="1:19" s="49" customFormat="1" x14ac:dyDescent="0.2">
      <c r="A15" s="47" t="s">
        <v>47</v>
      </c>
      <c r="B15" s="47"/>
      <c r="C15" s="48"/>
      <c r="D15" s="22">
        <v>7495.26</v>
      </c>
      <c r="E15" s="22">
        <v>1801.18</v>
      </c>
      <c r="F15" s="22">
        <f t="shared" si="0"/>
        <v>9296.44</v>
      </c>
      <c r="G15" s="20">
        <f t="shared" si="1"/>
        <v>278.89319999999998</v>
      </c>
      <c r="H15" s="20">
        <f t="shared" si="2"/>
        <v>557.78639999999996</v>
      </c>
      <c r="I15" s="23">
        <v>0</v>
      </c>
      <c r="J15" s="20">
        <v>0</v>
      </c>
      <c r="K15" s="23">
        <f>3276</f>
        <v>3276</v>
      </c>
      <c r="L15" s="23">
        <v>768.58</v>
      </c>
      <c r="M15" s="23">
        <v>0</v>
      </c>
      <c r="N15" s="23">
        <f t="shared" si="3"/>
        <v>1394.4660000000001</v>
      </c>
      <c r="O15" s="44">
        <f t="shared" si="4"/>
        <v>6275.7255999999998</v>
      </c>
      <c r="P15" s="28"/>
      <c r="Q15" s="30">
        <v>571.59</v>
      </c>
      <c r="R15" s="50"/>
      <c r="S15" s="50"/>
    </row>
    <row r="16" spans="1:19" x14ac:dyDescent="0.2">
      <c r="A16" s="7" t="s">
        <v>50</v>
      </c>
      <c r="B16" s="7"/>
      <c r="C16" s="8"/>
      <c r="D16" s="22">
        <v>3187.57</v>
      </c>
      <c r="E16" s="22">
        <v>825.88</v>
      </c>
      <c r="F16" s="22">
        <f t="shared" si="0"/>
        <v>4013.4500000000003</v>
      </c>
      <c r="G16" s="20">
        <f t="shared" si="1"/>
        <v>120.40350000000001</v>
      </c>
      <c r="H16" s="20">
        <f t="shared" si="2"/>
        <v>240.80700000000002</v>
      </c>
      <c r="I16" s="23">
        <v>0</v>
      </c>
      <c r="J16" s="20">
        <v>0</v>
      </c>
      <c r="K16" s="23">
        <v>0</v>
      </c>
      <c r="L16" s="23">
        <v>768.58</v>
      </c>
      <c r="M16" s="23">
        <v>0</v>
      </c>
      <c r="N16" s="23">
        <f t="shared" si="3"/>
        <v>602.01750000000004</v>
      </c>
      <c r="O16" s="44">
        <f t="shared" si="4"/>
        <v>1731.808</v>
      </c>
      <c r="P16" s="21"/>
      <c r="Q16" s="30">
        <v>277.83999999999997</v>
      </c>
      <c r="R16" s="6"/>
      <c r="S16" s="6"/>
    </row>
    <row r="17" spans="1:19" x14ac:dyDescent="0.2">
      <c r="A17" s="7" t="s">
        <v>51</v>
      </c>
      <c r="B17" s="7"/>
      <c r="C17" s="8"/>
      <c r="D17" s="22">
        <v>5209.49</v>
      </c>
      <c r="E17" s="22">
        <v>1401.31</v>
      </c>
      <c r="F17" s="22">
        <f t="shared" si="0"/>
        <v>6610.7999999999993</v>
      </c>
      <c r="G17" s="20">
        <f t="shared" si="1"/>
        <v>198.32399999999998</v>
      </c>
      <c r="H17" s="20">
        <f t="shared" si="2"/>
        <v>396.64799999999997</v>
      </c>
      <c r="I17" s="23">
        <v>0</v>
      </c>
      <c r="J17" s="20">
        <v>0</v>
      </c>
      <c r="K17" s="23">
        <v>0</v>
      </c>
      <c r="L17" s="23">
        <v>768.58</v>
      </c>
      <c r="M17" s="23">
        <v>468.53</v>
      </c>
      <c r="N17" s="23">
        <f t="shared" si="3"/>
        <v>991.61999999999989</v>
      </c>
      <c r="O17" s="19">
        <f t="shared" si="4"/>
        <v>2823.7020000000002</v>
      </c>
      <c r="P17" s="46"/>
      <c r="Q17" s="30">
        <v>451.22</v>
      </c>
      <c r="R17" s="6"/>
      <c r="S17" s="6"/>
    </row>
    <row r="18" spans="1:19" x14ac:dyDescent="0.2">
      <c r="A18" s="7" t="s">
        <v>52</v>
      </c>
      <c r="B18" s="7"/>
      <c r="C18" s="8"/>
      <c r="D18" s="22">
        <v>2946.72</v>
      </c>
      <c r="E18" s="22">
        <v>725.78</v>
      </c>
      <c r="F18" s="22">
        <f t="shared" si="0"/>
        <v>3672.5</v>
      </c>
      <c r="G18" s="20">
        <f t="shared" si="1"/>
        <v>110.175</v>
      </c>
      <c r="H18" s="20">
        <f t="shared" si="2"/>
        <v>220.35</v>
      </c>
      <c r="I18" s="23">
        <v>0</v>
      </c>
      <c r="J18" s="20">
        <v>0</v>
      </c>
      <c r="K18" s="23">
        <v>0</v>
      </c>
      <c r="L18" s="23">
        <v>768.58</v>
      </c>
      <c r="M18" s="23">
        <v>0</v>
      </c>
      <c r="N18" s="23">
        <f t="shared" si="3"/>
        <v>550.875</v>
      </c>
      <c r="O18" s="19">
        <f t="shared" si="4"/>
        <v>1649.98</v>
      </c>
      <c r="P18" s="21"/>
      <c r="Q18" s="30">
        <v>247.69</v>
      </c>
      <c r="R18" s="6"/>
      <c r="S18" s="6"/>
    </row>
    <row r="19" spans="1:19" x14ac:dyDescent="0.2">
      <c r="A19" s="7" t="s">
        <v>53</v>
      </c>
      <c r="B19" s="7"/>
      <c r="C19" s="8"/>
      <c r="D19" s="22">
        <v>4056.71</v>
      </c>
      <c r="E19" s="22">
        <v>1176.01</v>
      </c>
      <c r="F19" s="22">
        <f t="shared" si="0"/>
        <v>5232.72</v>
      </c>
      <c r="G19" s="20">
        <f t="shared" si="1"/>
        <v>156.98160000000001</v>
      </c>
      <c r="H19" s="20">
        <f t="shared" si="2"/>
        <v>313.96320000000003</v>
      </c>
      <c r="I19" s="23">
        <v>0</v>
      </c>
      <c r="J19" s="20">
        <v>0</v>
      </c>
      <c r="K19" s="23">
        <v>0</v>
      </c>
      <c r="L19" s="23">
        <v>768.58</v>
      </c>
      <c r="M19" s="23">
        <v>0</v>
      </c>
      <c r="N19" s="23">
        <f t="shared" si="3"/>
        <v>784.90800000000002</v>
      </c>
      <c r="O19" s="19">
        <f t="shared" si="4"/>
        <v>2024.4328</v>
      </c>
      <c r="P19" s="21"/>
      <c r="Q19" s="30">
        <v>364.54</v>
      </c>
      <c r="R19" s="6"/>
      <c r="S19" s="6"/>
    </row>
    <row r="20" spans="1:19" ht="13.5" thickBot="1" x14ac:dyDescent="0.25">
      <c r="A20" s="17" t="s">
        <v>30</v>
      </c>
      <c r="B20" s="17"/>
      <c r="C20" s="8"/>
      <c r="D20" s="31">
        <f>SUM(D8:D19)</f>
        <v>45912.97</v>
      </c>
      <c r="E20" s="31">
        <f>SUM(E8:E19)</f>
        <v>11564.43</v>
      </c>
      <c r="F20" s="31">
        <f>SUM(F7:F19)</f>
        <v>103461.99</v>
      </c>
      <c r="G20" s="31">
        <f t="shared" ref="G20:O20" si="5">SUM(G8:G19)</f>
        <v>1724.3219999999999</v>
      </c>
      <c r="H20" s="31">
        <f t="shared" si="5"/>
        <v>3448.6439999999998</v>
      </c>
      <c r="I20" s="31">
        <f t="shared" si="5"/>
        <v>0</v>
      </c>
      <c r="J20" s="31">
        <f t="shared" si="5"/>
        <v>0</v>
      </c>
      <c r="K20" s="31">
        <f t="shared" si="5"/>
        <v>14815</v>
      </c>
      <c r="L20" s="31">
        <f t="shared" si="5"/>
        <v>9222.9600000000009</v>
      </c>
      <c r="M20" s="31">
        <f t="shared" si="5"/>
        <v>937.06</v>
      </c>
      <c r="N20" s="31">
        <f t="shared" si="5"/>
        <v>8621.6099999999988</v>
      </c>
      <c r="O20" s="31">
        <f t="shared" si="5"/>
        <v>26566.168799999999</v>
      </c>
      <c r="P20" s="51">
        <f>F20-O20</f>
        <v>76895.821200000006</v>
      </c>
      <c r="Q20" s="52">
        <f>SUM(Q7:Q19)</f>
        <v>16457.109999999997</v>
      </c>
      <c r="S20" s="6"/>
    </row>
    <row r="21" spans="1:19" ht="13.5" thickBot="1" x14ac:dyDescent="0.25">
      <c r="Q21" s="34">
        <f>Q20*0.91</f>
        <v>14975.970099999999</v>
      </c>
    </row>
    <row r="24" spans="1:19" x14ac:dyDescent="0.2">
      <c r="E24" s="62" t="s">
        <v>17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8" spans="1:19" x14ac:dyDescent="0.2">
      <c r="D28" s="69" t="s">
        <v>38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9" x14ac:dyDescent="0.2">
      <c r="D29" s="35" t="s">
        <v>32</v>
      </c>
      <c r="E29" s="66" t="s">
        <v>33</v>
      </c>
      <c r="F29" s="67"/>
      <c r="G29" s="67"/>
      <c r="H29" s="67"/>
      <c r="I29" s="67"/>
      <c r="J29" s="67"/>
      <c r="K29" s="67"/>
      <c r="L29" s="67"/>
      <c r="M29" s="67"/>
      <c r="N29" s="67"/>
      <c r="O29" s="68"/>
      <c r="P29" s="4" t="s">
        <v>34</v>
      </c>
      <c r="Q29" s="4" t="s">
        <v>35</v>
      </c>
    </row>
    <row r="30" spans="1:19" x14ac:dyDescent="0.2">
      <c r="D30" s="36" t="s">
        <v>39</v>
      </c>
      <c r="E30" s="63" t="s">
        <v>40</v>
      </c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37" t="s">
        <v>41</v>
      </c>
      <c r="Q30" s="38">
        <v>0.12</v>
      </c>
    </row>
    <row r="31" spans="1:19" x14ac:dyDescent="0.2">
      <c r="D31" s="36"/>
      <c r="E31" s="63" t="s">
        <v>44</v>
      </c>
      <c r="F31" s="64"/>
      <c r="G31" s="64"/>
      <c r="H31" s="64"/>
      <c r="I31" s="64"/>
      <c r="J31" s="64"/>
      <c r="K31" s="64"/>
      <c r="L31" s="64"/>
      <c r="M31" s="64"/>
      <c r="N31" s="64"/>
      <c r="O31" s="65"/>
      <c r="P31" s="37" t="s">
        <v>41</v>
      </c>
      <c r="Q31" s="38">
        <v>0.12</v>
      </c>
    </row>
    <row r="32" spans="1:19" x14ac:dyDescent="0.2">
      <c r="D32" s="39" t="s">
        <v>36</v>
      </c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 t="s">
        <v>37</v>
      </c>
      <c r="Q32" s="43">
        <v>11.539</v>
      </c>
    </row>
    <row r="33" spans="4:17" x14ac:dyDescent="0.2">
      <c r="D33" s="36" t="s">
        <v>47</v>
      </c>
      <c r="E33" s="63" t="s">
        <v>48</v>
      </c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37" t="s">
        <v>49</v>
      </c>
      <c r="Q33" s="38">
        <v>1.55</v>
      </c>
    </row>
    <row r="34" spans="4:17" x14ac:dyDescent="0.2">
      <c r="D34" s="39" t="s">
        <v>36</v>
      </c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 t="s">
        <v>37</v>
      </c>
      <c r="Q34" s="43">
        <v>3.2759999999999998</v>
      </c>
    </row>
    <row r="39" spans="4:17" x14ac:dyDescent="0.2">
      <c r="O39" s="45"/>
    </row>
  </sheetData>
  <mergeCells count="11">
    <mergeCell ref="E24:P24"/>
    <mergeCell ref="L5:N5"/>
    <mergeCell ref="O5:O6"/>
    <mergeCell ref="E33:O33"/>
    <mergeCell ref="E30:O30"/>
    <mergeCell ref="E31:O31"/>
    <mergeCell ref="H5:H6"/>
    <mergeCell ref="E29:O29"/>
    <mergeCell ref="D28:Q28"/>
    <mergeCell ref="D5:F5"/>
    <mergeCell ref="A4:P4"/>
  </mergeCells>
  <phoneticPr fontId="2" type="noConversion"/>
  <pageMargins left="0.25" right="0.25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2013-04-17T05:16:47Z</cp:lastPrinted>
  <dcterms:created xsi:type="dcterms:W3CDTF">2007-02-04T12:22:59Z</dcterms:created>
  <dcterms:modified xsi:type="dcterms:W3CDTF">2014-03-25T06:47:57Z</dcterms:modified>
</cp:coreProperties>
</file>