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225" windowHeight="5055" activeTab="0"/>
  </bookViews>
  <sheets>
    <sheet name="2012" sheetId="1" r:id="rId1"/>
  </sheets>
  <definedNames>
    <definedName name="_xlnm.Print_Area" localSheetId="0">'2012'!$D$37:$T$170</definedName>
  </definedNames>
  <calcPr fullCalcOnLoad="1"/>
</workbook>
</file>

<file path=xl/comments1.xml><?xml version="1.0" encoding="utf-8"?>
<comments xmlns="http://schemas.openxmlformats.org/spreadsheetml/2006/main">
  <authors>
    <author>user1</author>
  </authors>
  <commentList>
    <comment ref="M18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Освидет. Узла учета воды 
7723,53-софинансирование на установку приборов учета</t>
        </r>
      </text>
    </comment>
    <comment ref="M17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2050-блохи</t>
        </r>
      </text>
    </comment>
    <comment ref="M20" authorId="0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60-замок</t>
        </r>
      </text>
    </comment>
  </commentList>
</comments>
</file>

<file path=xl/sharedStrings.xml><?xml version="1.0" encoding="utf-8"?>
<sst xmlns="http://schemas.openxmlformats.org/spreadsheetml/2006/main" count="393" uniqueCount="147">
  <si>
    <t>ноябрь</t>
  </si>
  <si>
    <t xml:space="preserve">Остаток </t>
  </si>
  <si>
    <t xml:space="preserve">Поступило </t>
  </si>
  <si>
    <t xml:space="preserve">Оплата </t>
  </si>
  <si>
    <t>ЕРКЦ</t>
  </si>
  <si>
    <t>Налог</t>
  </si>
  <si>
    <t>Уборка</t>
  </si>
  <si>
    <t>Ремонт</t>
  </si>
  <si>
    <t xml:space="preserve">сметы </t>
  </si>
  <si>
    <t>Площадь</t>
  </si>
  <si>
    <t xml:space="preserve">Кол-во </t>
  </si>
  <si>
    <t>тер.</t>
  </si>
  <si>
    <t>квар.</t>
  </si>
  <si>
    <t>на конец</t>
  </si>
  <si>
    <t>Расходы</t>
  </si>
  <si>
    <t>Содержание</t>
  </si>
  <si>
    <t>договор ав.</t>
  </si>
  <si>
    <t>Разное</t>
  </si>
  <si>
    <t>Ген. директор ООО "Георгиевск - ЖЭУ"                                            Никишина И.М.</t>
  </si>
  <si>
    <t>Учет доходов и расходов по Мира 12/4</t>
  </si>
  <si>
    <t>декабрь</t>
  </si>
  <si>
    <t>март</t>
  </si>
  <si>
    <t>апрель</t>
  </si>
  <si>
    <t>эксплуатац.</t>
  </si>
  <si>
    <t>м</t>
  </si>
  <si>
    <t>содер</t>
  </si>
  <si>
    <t>ремонт</t>
  </si>
  <si>
    <t>итого</t>
  </si>
  <si>
    <t>ит</t>
  </si>
  <si>
    <t>кап.р</t>
  </si>
  <si>
    <t>янв</t>
  </si>
  <si>
    <t>февр</t>
  </si>
  <si>
    <t>апр</t>
  </si>
  <si>
    <t>май</t>
  </si>
  <si>
    <t>июнь</t>
  </si>
  <si>
    <t>Месяц</t>
  </si>
  <si>
    <t>Наименование работ</t>
  </si>
  <si>
    <t>ед. изм.</t>
  </si>
  <si>
    <t>кол-во</t>
  </si>
  <si>
    <t>Очистка канализационной сети (внутренней)</t>
  </si>
  <si>
    <t>ИТОГО</t>
  </si>
  <si>
    <t>руб.</t>
  </si>
  <si>
    <t>Перечень выполненных работ по сметам за 2012 год по дому Мира 12/4</t>
  </si>
  <si>
    <t>кв. 85</t>
  </si>
  <si>
    <t>Смена патронов</t>
  </si>
  <si>
    <t>шт</t>
  </si>
  <si>
    <t>Смена ламп накаливания</t>
  </si>
  <si>
    <t>100м</t>
  </si>
  <si>
    <t>Смена сгонов у трубопроводов диаметром до 20 мм</t>
  </si>
  <si>
    <t>Смена внутренних трубопроводов из стальных труб диаметром до 32 мм</t>
  </si>
  <si>
    <t>Разборка трубопроводов из чугунных канализационных труб диаметром 100 мм</t>
  </si>
  <si>
    <t>Смена внутренних трубопроводов из стальных труб диаметром до 25 мм</t>
  </si>
  <si>
    <t>февраль</t>
  </si>
  <si>
    <t>Смена резьбы у трубопровода диаметром до 20 мм</t>
  </si>
  <si>
    <t>100шт</t>
  </si>
  <si>
    <t>Установка заглушек диаметром  трубопроводов до 100 мм</t>
  </si>
  <si>
    <t>100 загл</t>
  </si>
  <si>
    <t>кв.81</t>
  </si>
  <si>
    <t>Установка счетчиков (водомеров) диаметром до 40 мм</t>
  </si>
  <si>
    <t>1 сч.</t>
  </si>
  <si>
    <t>январь</t>
  </si>
  <si>
    <t>100 сгонов</t>
  </si>
  <si>
    <t>100 шт</t>
  </si>
  <si>
    <t>Ремонт групповых щитков на лестничной клетке со сменой автоматов</t>
  </si>
  <si>
    <t>подвал</t>
  </si>
  <si>
    <t>Установка вентилей, задвижек, затворов, клапанов обратных, кранов проходных на трубопроводах из стальных труб диаметром: до 25 мм</t>
  </si>
  <si>
    <t>1 шт</t>
  </si>
  <si>
    <t>кв.38,52,51</t>
  </si>
  <si>
    <t>Прокладка трубопроводов канализации из полиэтиленовых труб высокой плотности диаметром: 100мм</t>
  </si>
  <si>
    <t>Прокладка трубопроводов канализации из полиэтиленовых труб высокой плотности диаметром: 50мм</t>
  </si>
  <si>
    <t>Разборка трубопроводов из чугунных канализационных труб диаметром: 100 мм</t>
  </si>
  <si>
    <t xml:space="preserve">Смена патронов </t>
  </si>
  <si>
    <t>тыс.руб.</t>
  </si>
  <si>
    <t>100сгонов</t>
  </si>
  <si>
    <t>Смена сгонов у трубопроводов диаметром: до 20 мм</t>
  </si>
  <si>
    <t>100 загл.</t>
  </si>
  <si>
    <t>Смена: пробко-спускных кранов</t>
  </si>
  <si>
    <t>кв.43</t>
  </si>
  <si>
    <t>Смена внутренних трубопроводов из стальных труб диаметром: до 50 мм</t>
  </si>
  <si>
    <t>кв.41</t>
  </si>
  <si>
    <t>Смена существующих рулонных кровель на покрытия из направляемых материалов: в один слой</t>
  </si>
  <si>
    <t>100м2</t>
  </si>
  <si>
    <t>июль</t>
  </si>
  <si>
    <t>кв.3</t>
  </si>
  <si>
    <t>Смена внутренних трубопроводов из стальных труб диаметром: до 25мм</t>
  </si>
  <si>
    <t>кв.30,50/гор.и х/в</t>
  </si>
  <si>
    <t>кв.38,37</t>
  </si>
  <si>
    <t>Пробивка отверстий в кирпичных стенах для водогазопроводных труб вручную при толщине стен: в 1,5 кирпича</t>
  </si>
  <si>
    <t>100отв.</t>
  </si>
  <si>
    <t>кв.50</t>
  </si>
  <si>
    <t>кв.114</t>
  </si>
  <si>
    <t>август</t>
  </si>
  <si>
    <t>Разборка трубопроводов из водогазопроводных труб диаметром: до 100мм</t>
  </si>
  <si>
    <t>100 отв.</t>
  </si>
  <si>
    <t>кв.15</t>
  </si>
  <si>
    <t>кв.5</t>
  </si>
  <si>
    <t>Прокладка трубопроводов отопления из стальных водогазопроводных неоцинкованных труб диаметром: 20мм</t>
  </si>
  <si>
    <t>Смена: воздушных кранов радиаторов</t>
  </si>
  <si>
    <t>кв.45</t>
  </si>
  <si>
    <t>Смена внутренних трубопроводов из стальных труб диаметром: до 15 мм</t>
  </si>
  <si>
    <t>Прокладка кабеля или провода питания на провододержателях сечением: 6 мм2</t>
  </si>
  <si>
    <t xml:space="preserve">100м </t>
  </si>
  <si>
    <t>Провод электрический</t>
  </si>
  <si>
    <t>Смена выключателей</t>
  </si>
  <si>
    <t>Установка вентилей, задвижек, затворов, клапанов обратных, кранов проходных на трубопроводах из стальных</t>
  </si>
  <si>
    <t>Гидравлическое испытание трубопроводов систем отопления, водопровода и горячего водоснабжения диаметром: до 50мм</t>
  </si>
  <si>
    <t>100м тр-да</t>
  </si>
  <si>
    <t>сентябрь</t>
  </si>
  <si>
    <t>Выкашивание газонов: газонокосилкой</t>
  </si>
  <si>
    <t>Ремонт отдельными местами рулонного покрытия с промазкой: битумными составами с заменой 1 слоя</t>
  </si>
  <si>
    <t>Линокром</t>
  </si>
  <si>
    <t>м2</t>
  </si>
  <si>
    <t>октябрь</t>
  </si>
  <si>
    <t>Теплосчетчик</t>
  </si>
  <si>
    <t>Смена ламп: накаливания</t>
  </si>
  <si>
    <t>кв.46</t>
  </si>
  <si>
    <t>кв.1</t>
  </si>
  <si>
    <t>кв.63</t>
  </si>
  <si>
    <t>кв.49</t>
  </si>
  <si>
    <t>Смена светильников: с лампами накаливания</t>
  </si>
  <si>
    <t>Смена: выключателей</t>
  </si>
  <si>
    <t>Провод двух- и трехжильный с разделительным основанием по стенам и потолкам, прокладываемый по основаниям: кирпичным /заземление/</t>
  </si>
  <si>
    <t>кв.85</t>
  </si>
  <si>
    <t>Прокладка трубопроводов водоснабжения из многослойных металл-полимерных труб диаметром: 20мм</t>
  </si>
  <si>
    <t>Установка вентилей, задвижек, клапанов обратных, кранов проходных на трубопроводах из стальных труб диаметром: до 25 мм</t>
  </si>
  <si>
    <t>Разборка трубопроводов из водогазопроводных труб диаметром: до 32мм</t>
  </si>
  <si>
    <t>г/вода</t>
  </si>
  <si>
    <t>кв.6</t>
  </si>
  <si>
    <t>кв.3 и подвал</t>
  </si>
  <si>
    <t>Прокладка трубопроводов водоснабжения из напорных полиэтиленовых труб низкого давления среднего типа наружным диаметром: 20мм</t>
  </si>
  <si>
    <t>Прокладка трубопроводов водоснабжения из напорных полиэтиленовых труб низкого давления среднего типа наружным диаметром: 32мм</t>
  </si>
  <si>
    <t>отопление подвал</t>
  </si>
  <si>
    <t>кв.64</t>
  </si>
  <si>
    <t>Установка блоков в наружных и внутренних дверных проемах: каменных стенах, площадь проема до 3 м2</t>
  </si>
  <si>
    <t>100м2 пр.</t>
  </si>
  <si>
    <t>Обивка дверей оцинкованной кровельной сталью: по дереву с одной стороны</t>
  </si>
  <si>
    <t>кв.32,25</t>
  </si>
  <si>
    <t>кв. 87</t>
  </si>
  <si>
    <t>Сварка внутренних трубопроводов из стальных труб диаметром: до 15 мм</t>
  </si>
  <si>
    <t>100 стыков</t>
  </si>
  <si>
    <t>ростел</t>
  </si>
  <si>
    <t>ростелеком за 6 месяцев - 1800</t>
  </si>
  <si>
    <t>разное:</t>
  </si>
  <si>
    <t>2050-дизинсекция</t>
  </si>
  <si>
    <t xml:space="preserve">Освидет. Узла учета воды </t>
  </si>
  <si>
    <t xml:space="preserve">7723,53-софинансирование на установку приборов </t>
  </si>
  <si>
    <t>замок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</si>
</sst>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#,##0.000_р_."/>
    <numFmt numFmtId="167" formatCode="0.0"/>
    <numFmt numFmtId="168" formatCode="0.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1" fillId="33" borderId="12" xfId="0" applyNumberFormat="1" applyFont="1" applyFill="1" applyBorder="1" applyAlignment="1">
      <alignment/>
    </xf>
    <xf numFmtId="164" fontId="1" fillId="34" borderId="12" xfId="0" applyNumberFormat="1" applyFont="1" applyFill="1" applyBorder="1" applyAlignment="1">
      <alignment/>
    </xf>
    <xf numFmtId="164" fontId="1" fillId="35" borderId="12" xfId="0" applyNumberFormat="1" applyFont="1" applyFill="1" applyBorder="1" applyAlignment="1">
      <alignment/>
    </xf>
    <xf numFmtId="2" fontId="0" fillId="0" borderId="14" xfId="0" applyNumberFormat="1" applyBorder="1" applyAlignment="1">
      <alignment horizontal="center"/>
    </xf>
    <xf numFmtId="0" fontId="0" fillId="36" borderId="12" xfId="0" applyFill="1" applyBorder="1" applyAlignment="1">
      <alignment/>
    </xf>
    <xf numFmtId="164" fontId="1" fillId="36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12" xfId="0" applyNumberFormat="1" applyBorder="1" applyAlignment="1">
      <alignment/>
    </xf>
    <xf numFmtId="0" fontId="2" fillId="0" borderId="12" xfId="0" applyNumberFormat="1" applyFont="1" applyBorder="1" applyAlignment="1">
      <alignment horizontal="left"/>
    </xf>
    <xf numFmtId="0" fontId="2" fillId="34" borderId="12" xfId="0" applyNumberFormat="1" applyFont="1" applyFill="1" applyBorder="1" applyAlignment="1">
      <alignment horizontal="left"/>
    </xf>
    <xf numFmtId="0" fontId="2" fillId="34" borderId="12" xfId="0" applyFont="1" applyFill="1" applyBorder="1" applyAlignment="1">
      <alignment/>
    </xf>
    <xf numFmtId="0" fontId="0" fillId="37" borderId="0" xfId="0" applyFill="1" applyAlignment="1">
      <alignment/>
    </xf>
    <xf numFmtId="2" fontId="2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164" fontId="1" fillId="35" borderId="14" xfId="0" applyNumberFormat="1" applyFont="1" applyFill="1" applyBorder="1" applyAlignment="1">
      <alignment/>
    </xf>
    <xf numFmtId="2" fontId="0" fillId="36" borderId="17" xfId="0" applyNumberFormat="1" applyFill="1" applyBorder="1" applyAlignment="1">
      <alignment/>
    </xf>
    <xf numFmtId="0" fontId="2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2" fontId="2" fillId="34" borderId="13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38" borderId="12" xfId="0" applyFill="1" applyBorder="1" applyAlignment="1">
      <alignment/>
    </xf>
    <xf numFmtId="0" fontId="0" fillId="0" borderId="15" xfId="0" applyBorder="1" applyAlignment="1">
      <alignment/>
    </xf>
    <xf numFmtId="2" fontId="0" fillId="36" borderId="10" xfId="0" applyNumberFormat="1" applyFill="1" applyBorder="1" applyAlignment="1">
      <alignment/>
    </xf>
    <xf numFmtId="0" fontId="0" fillId="36" borderId="14" xfId="0" applyFill="1" applyBorder="1" applyAlignment="1">
      <alignment/>
    </xf>
    <xf numFmtId="2" fontId="0" fillId="38" borderId="17" xfId="0" applyNumberForma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9" borderId="12" xfId="0" applyFont="1" applyFill="1" applyBorder="1" applyAlignment="1">
      <alignment/>
    </xf>
    <xf numFmtId="0" fontId="2" fillId="40" borderId="12" xfId="0" applyFont="1" applyFill="1" applyBorder="1" applyAlignment="1">
      <alignment/>
    </xf>
    <xf numFmtId="0" fontId="2" fillId="41" borderId="12" xfId="0" applyFont="1" applyFill="1" applyBorder="1" applyAlignment="1">
      <alignment/>
    </xf>
    <xf numFmtId="165" fontId="2" fillId="41" borderId="12" xfId="0" applyNumberFormat="1" applyFont="1" applyFill="1" applyBorder="1" applyAlignment="1">
      <alignment/>
    </xf>
    <xf numFmtId="0" fontId="2" fillId="42" borderId="12" xfId="0" applyFont="1" applyFill="1" applyBorder="1" applyAlignment="1">
      <alignment/>
    </xf>
    <xf numFmtId="165" fontId="2" fillId="42" borderId="12" xfId="0" applyNumberFormat="1" applyFont="1" applyFill="1" applyBorder="1" applyAlignment="1">
      <alignment/>
    </xf>
    <xf numFmtId="0" fontId="2" fillId="43" borderId="12" xfId="0" applyFont="1" applyFill="1" applyBorder="1" applyAlignment="1">
      <alignment/>
    </xf>
    <xf numFmtId="164" fontId="1" fillId="33" borderId="13" xfId="0" applyNumberFormat="1" applyFont="1" applyFill="1" applyBorder="1" applyAlignment="1">
      <alignment/>
    </xf>
    <xf numFmtId="165" fontId="2" fillId="36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65" fontId="2" fillId="44" borderId="12" xfId="0" applyNumberFormat="1" applyFont="1" applyFill="1" applyBorder="1" applyAlignment="1">
      <alignment/>
    </xf>
    <xf numFmtId="165" fontId="2" fillId="38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65" fontId="2" fillId="45" borderId="12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38" borderId="12" xfId="0" applyFont="1" applyFill="1" applyBorder="1" applyAlignment="1">
      <alignment/>
    </xf>
    <xf numFmtId="1" fontId="0" fillId="38" borderId="12" xfId="0" applyNumberFormat="1" applyFill="1" applyBorder="1" applyAlignment="1">
      <alignment/>
    </xf>
    <xf numFmtId="164" fontId="1" fillId="36" borderId="20" xfId="0" applyNumberFormat="1" applyFont="1" applyFill="1" applyBorder="1" applyAlignment="1">
      <alignment/>
    </xf>
    <xf numFmtId="2" fontId="0" fillId="34" borderId="21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34" borderId="13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2" fontId="0" fillId="0" borderId="19" xfId="0" applyNumberFormat="1" applyBorder="1" applyAlignment="1">
      <alignment horizontal="left"/>
    </xf>
    <xf numFmtId="2" fontId="0" fillId="0" borderId="13" xfId="0" applyNumberFormat="1" applyFont="1" applyFill="1" applyBorder="1" applyAlignment="1">
      <alignment horizontal="left"/>
    </xf>
    <xf numFmtId="2" fontId="0" fillId="0" borderId="18" xfId="0" applyNumberFormat="1" applyFont="1" applyFill="1" applyBorder="1" applyAlignment="1">
      <alignment horizontal="left"/>
    </xf>
    <xf numFmtId="2" fontId="0" fillId="0" borderId="19" xfId="0" applyNumberFormat="1" applyFont="1" applyFill="1" applyBorder="1" applyAlignment="1">
      <alignment horizontal="left"/>
    </xf>
    <xf numFmtId="2" fontId="0" fillId="0" borderId="12" xfId="0" applyNumberFormat="1" applyBorder="1" applyAlignment="1">
      <alignment horizontal="left"/>
    </xf>
    <xf numFmtId="2" fontId="0" fillId="0" borderId="1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2" fillId="37" borderId="0" xfId="0" applyFont="1" applyFill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0" xfId="0" applyNumberFormat="1" applyAlignment="1">
      <alignment horizontal="left"/>
    </xf>
    <xf numFmtId="2" fontId="2" fillId="37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5:U175"/>
  <sheetViews>
    <sheetView tabSelected="1" zoomScalePageLayoutView="0" workbookViewId="0" topLeftCell="A1">
      <selection activeCell="E25" sqref="E25:P25"/>
    </sheetView>
  </sheetViews>
  <sheetFormatPr defaultColWidth="9.00390625" defaultRowHeight="12.75"/>
  <cols>
    <col min="1" max="1" width="2.875" style="0" customWidth="1"/>
    <col min="2" max="2" width="0.875" style="3" customWidth="1"/>
    <col min="3" max="3" width="1.37890625" style="2" customWidth="1"/>
    <col min="4" max="4" width="12.00390625" style="1" customWidth="1"/>
    <col min="5" max="5" width="10.00390625" style="1" customWidth="1"/>
    <col min="6" max="6" width="11.125" style="1" customWidth="1"/>
    <col min="7" max="7" width="9.00390625" style="1" customWidth="1"/>
    <col min="8" max="8" width="9.75390625" style="1" customWidth="1"/>
    <col min="9" max="9" width="10.625" style="1" customWidth="1"/>
    <col min="10" max="10" width="9.25390625" style="1" customWidth="1"/>
    <col min="11" max="11" width="9.875" style="1" customWidth="1"/>
    <col min="12" max="12" width="10.125" style="1" customWidth="1"/>
    <col min="13" max="13" width="9.00390625" style="1" customWidth="1"/>
    <col min="14" max="14" width="9.75390625" style="1" customWidth="1"/>
    <col min="15" max="15" width="12.125" style="1" customWidth="1"/>
    <col min="16" max="16" width="10.25390625" style="0" customWidth="1"/>
    <col min="17" max="17" width="10.75390625" style="0" bestFit="1" customWidth="1"/>
    <col min="18" max="18" width="9.75390625" style="0" customWidth="1"/>
  </cols>
  <sheetData>
    <row r="1" ht="12.75"/>
    <row r="2" ht="12.75"/>
    <row r="3" ht="12.75"/>
    <row r="4" ht="12.75"/>
    <row r="5" spans="1:17" ht="12.75">
      <c r="A5" s="84" t="s">
        <v>19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30"/>
    </row>
    <row r="6" spans="2:17" ht="12.75">
      <c r="B6" s="4" t="s">
        <v>9</v>
      </c>
      <c r="C6" s="5" t="s">
        <v>10</v>
      </c>
      <c r="D6" s="81" t="s">
        <v>2</v>
      </c>
      <c r="E6" s="82"/>
      <c r="F6" s="83"/>
      <c r="G6" s="6" t="s">
        <v>3</v>
      </c>
      <c r="H6" s="85" t="s">
        <v>5</v>
      </c>
      <c r="I6" s="6" t="s">
        <v>6</v>
      </c>
      <c r="J6" s="7" t="s">
        <v>113</v>
      </c>
      <c r="K6" s="16" t="s">
        <v>7</v>
      </c>
      <c r="L6" s="81" t="s">
        <v>15</v>
      </c>
      <c r="M6" s="82"/>
      <c r="N6" s="83"/>
      <c r="O6" s="85" t="s">
        <v>14</v>
      </c>
      <c r="P6" s="7" t="s">
        <v>1</v>
      </c>
      <c r="Q6" s="23"/>
    </row>
    <row r="7" spans="2:17" ht="13.5" thickBot="1">
      <c r="B7" s="8"/>
      <c r="C7" s="9" t="s">
        <v>12</v>
      </c>
      <c r="D7" s="11" t="s">
        <v>25</v>
      </c>
      <c r="E7" s="11" t="s">
        <v>26</v>
      </c>
      <c r="F7" s="11" t="s">
        <v>27</v>
      </c>
      <c r="G7" s="11" t="s">
        <v>4</v>
      </c>
      <c r="H7" s="86"/>
      <c r="I7" s="11" t="s">
        <v>11</v>
      </c>
      <c r="J7" s="11"/>
      <c r="K7" s="6" t="s">
        <v>8</v>
      </c>
      <c r="L7" s="17" t="s">
        <v>16</v>
      </c>
      <c r="M7" s="11" t="s">
        <v>17</v>
      </c>
      <c r="N7" s="11" t="s">
        <v>23</v>
      </c>
      <c r="O7" s="86"/>
      <c r="P7" s="10" t="s">
        <v>13</v>
      </c>
      <c r="Q7" s="47" t="s">
        <v>29</v>
      </c>
    </row>
    <row r="8" spans="2:17" ht="13.5" thickBot="1">
      <c r="B8" s="8"/>
      <c r="C8" s="9"/>
      <c r="D8" s="11"/>
      <c r="E8" s="35"/>
      <c r="F8" s="38">
        <v>-160548.73</v>
      </c>
      <c r="G8" s="36"/>
      <c r="H8" s="22"/>
      <c r="I8" s="11"/>
      <c r="J8" s="11"/>
      <c r="K8" s="6"/>
      <c r="L8" s="17"/>
      <c r="M8" s="11"/>
      <c r="N8" s="11"/>
      <c r="O8" s="22"/>
      <c r="P8" s="46"/>
      <c r="Q8" s="49">
        <v>12363.79</v>
      </c>
    </row>
    <row r="9" spans="1:17" ht="12.75">
      <c r="A9" s="13" t="s">
        <v>30</v>
      </c>
      <c r="B9" s="14">
        <v>3501.3</v>
      </c>
      <c r="C9" s="15">
        <v>120</v>
      </c>
      <c r="D9" s="21">
        <v>9836.54</v>
      </c>
      <c r="E9" s="21">
        <v>10744.43</v>
      </c>
      <c r="F9" s="37">
        <f aca="true" t="shared" si="0" ref="F9:F21">SUM(D9:E9)</f>
        <v>20580.97</v>
      </c>
      <c r="G9" s="19">
        <f aca="true" t="shared" si="1" ref="G9:G20">SUM(D9*0.03)</f>
        <v>295.0962</v>
      </c>
      <c r="H9" s="19">
        <f aca="true" t="shared" si="2" ref="H9:H21">SUM(D9*0.06)</f>
        <v>590.1924</v>
      </c>
      <c r="I9" s="19">
        <v>9342.1</v>
      </c>
      <c r="J9" s="19">
        <v>0</v>
      </c>
      <c r="K9" s="19">
        <v>822</v>
      </c>
      <c r="L9" s="19">
        <v>3746.39</v>
      </c>
      <c r="M9" s="19">
        <v>0</v>
      </c>
      <c r="N9" s="19">
        <f aca="true" t="shared" si="3" ref="N9:N21">SUM(D9*0.15)</f>
        <v>1475.481</v>
      </c>
      <c r="O9" s="19">
        <f aca="true" t="shared" si="4" ref="O9:O21">SUM(G9:N9)</f>
        <v>16271.2596</v>
      </c>
      <c r="P9" s="18"/>
      <c r="Q9" s="48">
        <v>2835.6</v>
      </c>
    </row>
    <row r="10" spans="1:17" ht="12.75">
      <c r="A10" s="13" t="s">
        <v>31</v>
      </c>
      <c r="B10" s="14"/>
      <c r="C10" s="15"/>
      <c r="D10" s="21">
        <v>17317.98</v>
      </c>
      <c r="E10" s="21">
        <v>17858.97</v>
      </c>
      <c r="F10" s="21">
        <f t="shared" si="0"/>
        <v>35176.95</v>
      </c>
      <c r="G10" s="19">
        <f t="shared" si="1"/>
        <v>519.5394</v>
      </c>
      <c r="H10" s="19">
        <f t="shared" si="2"/>
        <v>1039.0788</v>
      </c>
      <c r="I10" s="19">
        <v>9342.1</v>
      </c>
      <c r="J10" s="19">
        <v>0</v>
      </c>
      <c r="K10" s="19">
        <v>8382</v>
      </c>
      <c r="L10" s="19">
        <v>3746.39</v>
      </c>
      <c r="M10" s="19">
        <v>0</v>
      </c>
      <c r="N10" s="19">
        <f t="shared" si="3"/>
        <v>2597.6969999999997</v>
      </c>
      <c r="O10" s="19">
        <f t="shared" si="4"/>
        <v>25626.8052</v>
      </c>
      <c r="P10" s="18"/>
      <c r="Q10" s="23">
        <v>4447.8</v>
      </c>
    </row>
    <row r="11" spans="1:17" ht="12.75">
      <c r="A11" s="13" t="s">
        <v>21</v>
      </c>
      <c r="B11" s="14"/>
      <c r="C11" s="15"/>
      <c r="D11" s="21">
        <v>16070.82</v>
      </c>
      <c r="E11" s="21">
        <v>16872.45</v>
      </c>
      <c r="F11" s="21">
        <f t="shared" si="0"/>
        <v>32943.270000000004</v>
      </c>
      <c r="G11" s="19">
        <f t="shared" si="1"/>
        <v>482.1246</v>
      </c>
      <c r="H11" s="19">
        <f t="shared" si="2"/>
        <v>964.2492</v>
      </c>
      <c r="I11" s="19">
        <v>9342.1</v>
      </c>
      <c r="J11" s="19">
        <v>0</v>
      </c>
      <c r="K11" s="19">
        <v>11495</v>
      </c>
      <c r="L11" s="19">
        <v>3736.39</v>
      </c>
      <c r="M11" s="19">
        <v>0</v>
      </c>
      <c r="N11" s="19">
        <f t="shared" si="3"/>
        <v>2410.623</v>
      </c>
      <c r="O11" s="19">
        <f t="shared" si="4"/>
        <v>28430.4868</v>
      </c>
      <c r="P11" s="18"/>
      <c r="Q11" s="23">
        <v>4665.7</v>
      </c>
    </row>
    <row r="12" spans="1:17" ht="12.75">
      <c r="A12" s="13" t="s">
        <v>32</v>
      </c>
      <c r="B12" s="14"/>
      <c r="C12" s="15"/>
      <c r="D12" s="21">
        <v>18206.41</v>
      </c>
      <c r="E12" s="21">
        <v>17234.37</v>
      </c>
      <c r="F12" s="21">
        <f t="shared" si="0"/>
        <v>35440.78</v>
      </c>
      <c r="G12" s="19">
        <f t="shared" si="1"/>
        <v>546.1922999999999</v>
      </c>
      <c r="H12" s="19">
        <f t="shared" si="2"/>
        <v>1092.3845999999999</v>
      </c>
      <c r="I12" s="19">
        <v>9342.1</v>
      </c>
      <c r="J12" s="19">
        <v>0</v>
      </c>
      <c r="K12" s="19">
        <v>974</v>
      </c>
      <c r="L12" s="19">
        <v>3733.05666666667</v>
      </c>
      <c r="M12" s="19">
        <v>0</v>
      </c>
      <c r="N12" s="19">
        <f t="shared" si="3"/>
        <v>2730.9615</v>
      </c>
      <c r="O12" s="19">
        <f t="shared" si="4"/>
        <v>18418.69506666667</v>
      </c>
      <c r="P12" s="12"/>
      <c r="Q12" s="23">
        <v>4605.2</v>
      </c>
    </row>
    <row r="13" spans="1:17" ht="12.75">
      <c r="A13" s="13" t="s">
        <v>33</v>
      </c>
      <c r="B13" s="14"/>
      <c r="C13" s="15"/>
      <c r="D13" s="21">
        <v>22717.24</v>
      </c>
      <c r="E13" s="21">
        <v>25258.8</v>
      </c>
      <c r="F13" s="21">
        <f t="shared" si="0"/>
        <v>47976.04</v>
      </c>
      <c r="G13" s="19">
        <f t="shared" si="1"/>
        <v>681.5172</v>
      </c>
      <c r="H13" s="19">
        <f t="shared" si="2"/>
        <v>1363.0344</v>
      </c>
      <c r="I13" s="19">
        <v>9342.1</v>
      </c>
      <c r="J13" s="19">
        <v>0</v>
      </c>
      <c r="K13" s="19">
        <v>4024</v>
      </c>
      <c r="L13" s="19">
        <v>3728.05666666667</v>
      </c>
      <c r="M13" s="19">
        <v>0</v>
      </c>
      <c r="N13" s="19">
        <f t="shared" si="3"/>
        <v>3407.5860000000002</v>
      </c>
      <c r="O13" s="19">
        <f t="shared" si="4"/>
        <v>22546.29426666667</v>
      </c>
      <c r="P13" s="12"/>
      <c r="Q13" s="23">
        <v>6498.79</v>
      </c>
    </row>
    <row r="14" spans="1:17" ht="12.75">
      <c r="A14" s="13" t="s">
        <v>34</v>
      </c>
      <c r="B14" s="14"/>
      <c r="C14" s="15"/>
      <c r="D14" s="21">
        <v>14374.5</v>
      </c>
      <c r="E14" s="21">
        <v>16048.97</v>
      </c>
      <c r="F14" s="21">
        <f t="shared" si="0"/>
        <v>30423.47</v>
      </c>
      <c r="G14" s="19">
        <f t="shared" si="1"/>
        <v>431.23499999999996</v>
      </c>
      <c r="H14" s="19">
        <f t="shared" si="2"/>
        <v>862.4699999999999</v>
      </c>
      <c r="I14" s="19">
        <v>9342.1</v>
      </c>
      <c r="J14" s="19">
        <v>0</v>
      </c>
      <c r="K14" s="19">
        <v>17935</v>
      </c>
      <c r="L14" s="19">
        <v>3723.05666666667</v>
      </c>
      <c r="M14" s="19">
        <v>0</v>
      </c>
      <c r="N14" s="19">
        <f t="shared" si="3"/>
        <v>2156.1749999999997</v>
      </c>
      <c r="O14" s="19">
        <f t="shared" si="4"/>
        <v>34450.036666666674</v>
      </c>
      <c r="P14" s="44"/>
      <c r="Q14" s="23">
        <v>6327.2</v>
      </c>
    </row>
    <row r="15" spans="1:17" ht="12.75">
      <c r="A15" s="13" t="s">
        <v>82</v>
      </c>
      <c r="B15" s="14"/>
      <c r="C15" s="15"/>
      <c r="D15" s="21">
        <v>16019.93</v>
      </c>
      <c r="E15" s="21">
        <v>17705.09</v>
      </c>
      <c r="F15" s="21">
        <f t="shared" si="0"/>
        <v>33725.020000000004</v>
      </c>
      <c r="G15" s="19">
        <f t="shared" si="1"/>
        <v>480.5979</v>
      </c>
      <c r="H15" s="19">
        <f t="shared" si="2"/>
        <v>961.1958</v>
      </c>
      <c r="I15" s="19">
        <v>9342.1</v>
      </c>
      <c r="J15" s="19">
        <v>0</v>
      </c>
      <c r="K15" s="19">
        <v>3996</v>
      </c>
      <c r="L15" s="19">
        <v>3723.05666666667</v>
      </c>
      <c r="M15" s="19">
        <v>0</v>
      </c>
      <c r="N15" s="19">
        <f t="shared" si="3"/>
        <v>2402.9895</v>
      </c>
      <c r="O15" s="58">
        <f t="shared" si="4"/>
        <v>20905.93986666667</v>
      </c>
      <c r="P15" s="12"/>
      <c r="Q15" s="23">
        <v>6010.1</v>
      </c>
    </row>
    <row r="16" spans="1:17" ht="12.75">
      <c r="A16" s="13" t="s">
        <v>91</v>
      </c>
      <c r="B16" s="14"/>
      <c r="C16" s="15"/>
      <c r="D16" s="21">
        <v>21080.52</v>
      </c>
      <c r="E16" s="21">
        <v>22518.52</v>
      </c>
      <c r="F16" s="21">
        <f t="shared" si="0"/>
        <v>43599.04</v>
      </c>
      <c r="G16" s="19">
        <f t="shared" si="1"/>
        <v>632.4156</v>
      </c>
      <c r="H16" s="19">
        <f t="shared" si="2"/>
        <v>1264.8312</v>
      </c>
      <c r="I16" s="19">
        <v>9342.1</v>
      </c>
      <c r="J16" s="19">
        <v>0</v>
      </c>
      <c r="K16" s="19">
        <f>35072+1275+381</f>
        <v>36728</v>
      </c>
      <c r="L16" s="19">
        <v>3723.05666666667</v>
      </c>
      <c r="M16" s="19">
        <v>0</v>
      </c>
      <c r="N16" s="19">
        <f t="shared" si="3"/>
        <v>3162.078</v>
      </c>
      <c r="O16" s="58">
        <f t="shared" si="4"/>
        <v>54852.48146666667</v>
      </c>
      <c r="P16" s="12"/>
      <c r="Q16" s="23">
        <v>6341.4</v>
      </c>
    </row>
    <row r="17" spans="1:17" ht="12.75">
      <c r="A17" s="13" t="s">
        <v>107</v>
      </c>
      <c r="B17" s="14"/>
      <c r="C17" s="15"/>
      <c r="D17" s="21">
        <v>15435.54</v>
      </c>
      <c r="E17" s="21">
        <v>16212.52</v>
      </c>
      <c r="F17" s="21">
        <f t="shared" si="0"/>
        <v>31648.06</v>
      </c>
      <c r="G17" s="19">
        <f t="shared" si="1"/>
        <v>463.0662</v>
      </c>
      <c r="H17" s="19">
        <f t="shared" si="2"/>
        <v>926.1324</v>
      </c>
      <c r="I17" s="19">
        <v>9342.1</v>
      </c>
      <c r="J17" s="19">
        <v>0</v>
      </c>
      <c r="K17" s="19">
        <v>170</v>
      </c>
      <c r="L17" s="19">
        <v>3723.05666666667</v>
      </c>
      <c r="M17" s="19">
        <v>2050</v>
      </c>
      <c r="N17" s="19">
        <f t="shared" si="3"/>
        <v>2315.331</v>
      </c>
      <c r="O17" s="58">
        <f t="shared" si="4"/>
        <v>18989.68626666667</v>
      </c>
      <c r="P17" s="12"/>
      <c r="Q17" s="23">
        <v>4923.05</v>
      </c>
    </row>
    <row r="18" spans="1:17" ht="12.75">
      <c r="A18" s="13" t="s">
        <v>112</v>
      </c>
      <c r="B18" s="14"/>
      <c r="C18" s="15"/>
      <c r="D18" s="21">
        <v>21089.73</v>
      </c>
      <c r="E18" s="21">
        <v>19262.75</v>
      </c>
      <c r="F18" s="21">
        <f t="shared" si="0"/>
        <v>40352.479999999996</v>
      </c>
      <c r="G18" s="19">
        <f t="shared" si="1"/>
        <v>632.6918999999999</v>
      </c>
      <c r="H18" s="19">
        <f t="shared" si="2"/>
        <v>1265.3837999999998</v>
      </c>
      <c r="I18" s="19">
        <v>9342.1</v>
      </c>
      <c r="J18" s="19">
        <f>1200/2</f>
        <v>600</v>
      </c>
      <c r="K18" s="19">
        <f>706+393+266+2354+776+954</f>
        <v>5449</v>
      </c>
      <c r="L18" s="19">
        <v>3723.05666666667</v>
      </c>
      <c r="M18" s="19">
        <f>468.53+7255</f>
        <v>7723.53</v>
      </c>
      <c r="N18" s="19">
        <f t="shared" si="3"/>
        <v>3163.4595</v>
      </c>
      <c r="O18" s="58">
        <f t="shared" si="4"/>
        <v>31899.22186666667</v>
      </c>
      <c r="P18" s="12"/>
      <c r="Q18" s="23">
        <v>4876.22</v>
      </c>
    </row>
    <row r="19" spans="1:17" ht="12.75">
      <c r="A19" s="13" t="s">
        <v>0</v>
      </c>
      <c r="B19" s="14"/>
      <c r="C19" s="15"/>
      <c r="D19" s="21">
        <v>17061.46</v>
      </c>
      <c r="E19" s="21">
        <v>18933.56</v>
      </c>
      <c r="F19" s="21">
        <f t="shared" si="0"/>
        <v>35995.020000000004</v>
      </c>
      <c r="G19" s="19">
        <f t="shared" si="1"/>
        <v>511.84379999999993</v>
      </c>
      <c r="H19" s="19">
        <f t="shared" si="2"/>
        <v>1023.6875999999999</v>
      </c>
      <c r="I19" s="19">
        <v>9342.1</v>
      </c>
      <c r="J19" s="19">
        <v>1200</v>
      </c>
      <c r="K19" s="19">
        <f>1170+3707+798+4895+445</f>
        <v>11015</v>
      </c>
      <c r="L19" s="19">
        <v>3723.05666666667</v>
      </c>
      <c r="M19" s="19">
        <v>0</v>
      </c>
      <c r="N19" s="19">
        <f t="shared" si="3"/>
        <v>2559.2189999999996</v>
      </c>
      <c r="O19" s="58">
        <f t="shared" si="4"/>
        <v>29374.90706666667</v>
      </c>
      <c r="P19" s="12"/>
      <c r="Q19" s="23">
        <v>5305.53</v>
      </c>
    </row>
    <row r="20" spans="1:17" ht="12.75">
      <c r="A20" s="13" t="s">
        <v>20</v>
      </c>
      <c r="B20" s="14"/>
      <c r="C20" s="15"/>
      <c r="D20" s="21">
        <f>17561.59+2077.2</f>
        <v>19638.79</v>
      </c>
      <c r="E20" s="21">
        <f>19681.72+2423.4</f>
        <v>22105.120000000003</v>
      </c>
      <c r="F20" s="21">
        <f t="shared" si="0"/>
        <v>41743.91</v>
      </c>
      <c r="G20" s="19">
        <f t="shared" si="1"/>
        <v>589.1637</v>
      </c>
      <c r="H20" s="19">
        <f t="shared" si="2"/>
        <v>1178.3274</v>
      </c>
      <c r="I20" s="19">
        <v>9342.1</v>
      </c>
      <c r="J20" s="19">
        <v>1200</v>
      </c>
      <c r="K20" s="19">
        <f>273+12086+1017+3397+798</f>
        <v>17571</v>
      </c>
      <c r="L20" s="19">
        <v>3723.05666666667</v>
      </c>
      <c r="M20" s="19">
        <v>60</v>
      </c>
      <c r="N20" s="19">
        <f t="shared" si="3"/>
        <v>2945.8185</v>
      </c>
      <c r="O20" s="19">
        <f t="shared" si="4"/>
        <v>36609.46626666667</v>
      </c>
      <c r="P20" s="44"/>
      <c r="Q20" s="23">
        <f>4698.32+692.4</f>
        <v>5390.719999999999</v>
      </c>
    </row>
    <row r="21" spans="1:17" ht="12.75">
      <c r="A21" s="45" t="s">
        <v>140</v>
      </c>
      <c r="B21" s="66"/>
      <c r="C21" s="67"/>
      <c r="D21" s="21">
        <f>300*6</f>
        <v>1800</v>
      </c>
      <c r="E21" s="21">
        <v>0</v>
      </c>
      <c r="F21" s="21">
        <f t="shared" si="0"/>
        <v>1800</v>
      </c>
      <c r="G21" s="19">
        <v>0</v>
      </c>
      <c r="H21" s="19">
        <f t="shared" si="2"/>
        <v>108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f t="shared" si="3"/>
        <v>270</v>
      </c>
      <c r="O21" s="19">
        <f t="shared" si="4"/>
        <v>378</v>
      </c>
      <c r="P21" s="65"/>
      <c r="Q21" s="23">
        <v>0</v>
      </c>
    </row>
    <row r="22" spans="1:17" ht="13.5" thickBot="1">
      <c r="A22" s="13" t="s">
        <v>28</v>
      </c>
      <c r="B22" s="14"/>
      <c r="C22" s="15"/>
      <c r="D22" s="24">
        <f>SUM(D9:D21)</f>
        <v>210649.46000000002</v>
      </c>
      <c r="E22" s="24">
        <f>SUM(E9:E21)</f>
        <v>220755.55</v>
      </c>
      <c r="F22" s="24">
        <f>SUM(F8:F21)</f>
        <v>270856.28</v>
      </c>
      <c r="G22" s="24">
        <f aca="true" t="shared" si="5" ref="G22:O22">SUM(G9:G21)</f>
        <v>6265.4838</v>
      </c>
      <c r="H22" s="24">
        <f t="shared" si="5"/>
        <v>12638.9676</v>
      </c>
      <c r="I22" s="24">
        <f t="shared" si="5"/>
        <v>112105.20000000003</v>
      </c>
      <c r="J22" s="24">
        <f t="shared" si="5"/>
        <v>3000</v>
      </c>
      <c r="K22" s="24">
        <f t="shared" si="5"/>
        <v>118561</v>
      </c>
      <c r="L22" s="24">
        <f t="shared" si="5"/>
        <v>44751.68000000004</v>
      </c>
      <c r="M22" s="24">
        <f t="shared" si="5"/>
        <v>9833.529999999999</v>
      </c>
      <c r="N22" s="24">
        <f t="shared" si="5"/>
        <v>31597.419</v>
      </c>
      <c r="O22" s="68">
        <f t="shared" si="5"/>
        <v>338753.2804000001</v>
      </c>
      <c r="P22" s="20">
        <f>F22-O22</f>
        <v>-67897.00040000008</v>
      </c>
      <c r="Q22" s="69">
        <f>SUM(Q8:Q21)</f>
        <v>74591.1</v>
      </c>
    </row>
    <row r="23" ht="12.75">
      <c r="Q23" s="70">
        <f>Q22*0.91</f>
        <v>67877.90100000001</v>
      </c>
    </row>
    <row r="24" ht="12.75">
      <c r="Q24" s="25"/>
    </row>
    <row r="25" spans="5:17" ht="12.75">
      <c r="E25" s="87" t="s">
        <v>18</v>
      </c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25"/>
    </row>
    <row r="28" ht="12.75">
      <c r="E28" s="1" t="s">
        <v>141</v>
      </c>
    </row>
    <row r="30" spans="5:7" ht="12.75">
      <c r="E30" s="1" t="s">
        <v>142</v>
      </c>
      <c r="F30" s="1" t="s">
        <v>107</v>
      </c>
      <c r="G30" s="1" t="s">
        <v>143</v>
      </c>
    </row>
    <row r="31" spans="6:7" ht="12.75">
      <c r="F31" s="1" t="s">
        <v>112</v>
      </c>
      <c r="G31" s="1" t="s">
        <v>144</v>
      </c>
    </row>
    <row r="32" ht="12.75">
      <c r="G32" s="1" t="s">
        <v>145</v>
      </c>
    </row>
    <row r="34" spans="6:8" ht="12.75">
      <c r="F34" s="1" t="s">
        <v>20</v>
      </c>
      <c r="G34" s="1">
        <v>60</v>
      </c>
      <c r="H34" s="1" t="s">
        <v>146</v>
      </c>
    </row>
    <row r="37" spans="4:19" ht="12.75">
      <c r="D37" s="88" t="s">
        <v>42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4:19" ht="12.75">
      <c r="D38" s="26" t="s">
        <v>35</v>
      </c>
      <c r="E38" s="81" t="s">
        <v>36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  <c r="R38" s="13" t="s">
        <v>37</v>
      </c>
      <c r="S38" s="13" t="s">
        <v>38</v>
      </c>
    </row>
    <row r="39" spans="4:20" ht="12.75">
      <c r="D39" s="31" t="s">
        <v>60</v>
      </c>
      <c r="E39" s="74" t="s">
        <v>39</v>
      </c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6"/>
      <c r="R39" s="13" t="s">
        <v>47</v>
      </c>
      <c r="S39" s="13">
        <v>0.08</v>
      </c>
      <c r="T39" s="33"/>
    </row>
    <row r="40" spans="4:19" ht="12.75">
      <c r="D40" s="28" t="s">
        <v>40</v>
      </c>
      <c r="E40" s="71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3"/>
      <c r="R40" s="29" t="s">
        <v>41</v>
      </c>
      <c r="S40" s="54">
        <v>0.69</v>
      </c>
    </row>
    <row r="41" spans="4:19" ht="12.75">
      <c r="D41" s="31" t="s">
        <v>60</v>
      </c>
      <c r="E41" s="74" t="s">
        <v>48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6"/>
      <c r="R41" s="13" t="s">
        <v>61</v>
      </c>
      <c r="S41" s="13">
        <v>0.01</v>
      </c>
    </row>
    <row r="42" spans="4:21" ht="12.75">
      <c r="D42" s="28" t="s">
        <v>40</v>
      </c>
      <c r="E42" s="71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3"/>
      <c r="R42" s="29" t="s">
        <v>41</v>
      </c>
      <c r="S42" s="53">
        <v>0.132</v>
      </c>
      <c r="U42">
        <f>S42+S45+S47+S50</f>
        <v>8.514000000000001</v>
      </c>
    </row>
    <row r="43" spans="4:20" ht="12.75">
      <c r="D43" s="31" t="s">
        <v>52</v>
      </c>
      <c r="E43" s="74" t="s">
        <v>44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6"/>
      <c r="R43" s="13" t="s">
        <v>62</v>
      </c>
      <c r="S43" s="13">
        <v>0.01</v>
      </c>
      <c r="T43" s="33"/>
    </row>
    <row r="44" spans="4:19" ht="12.75">
      <c r="D44" s="26"/>
      <c r="E44" s="74" t="s">
        <v>63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6"/>
      <c r="R44" s="13" t="s">
        <v>62</v>
      </c>
      <c r="S44" s="13">
        <v>0.01</v>
      </c>
    </row>
    <row r="45" spans="4:19" ht="12.75">
      <c r="D45" s="28" t="s">
        <v>40</v>
      </c>
      <c r="E45" s="71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3"/>
      <c r="R45" s="29" t="s">
        <v>41</v>
      </c>
      <c r="S45" s="52">
        <v>1.444</v>
      </c>
    </row>
    <row r="46" spans="4:19" ht="12.75">
      <c r="D46" s="31" t="s">
        <v>52</v>
      </c>
      <c r="E46" s="74" t="s">
        <v>58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6"/>
      <c r="R46" s="13" t="s">
        <v>59</v>
      </c>
      <c r="S46" s="13">
        <v>1</v>
      </c>
    </row>
    <row r="47" spans="4:19" ht="12.75">
      <c r="D47" s="28" t="s">
        <v>40</v>
      </c>
      <c r="E47" s="71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3"/>
      <c r="R47" s="29" t="s">
        <v>41</v>
      </c>
      <c r="S47" s="52">
        <v>6.464</v>
      </c>
    </row>
    <row r="48" spans="4:19" ht="12.75">
      <c r="D48" s="31" t="s">
        <v>52</v>
      </c>
      <c r="E48" s="74" t="s">
        <v>53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6"/>
      <c r="R48" s="13" t="s">
        <v>54</v>
      </c>
      <c r="S48" s="13">
        <v>0.01</v>
      </c>
    </row>
    <row r="49" spans="4:19" ht="12.75">
      <c r="D49" s="26"/>
      <c r="E49" s="74" t="s">
        <v>55</v>
      </c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  <c r="R49" s="13" t="s">
        <v>56</v>
      </c>
      <c r="S49" s="13">
        <v>0.01</v>
      </c>
    </row>
    <row r="50" spans="4:20" ht="12.75">
      <c r="D50" s="28" t="s">
        <v>40</v>
      </c>
      <c r="E50" s="71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3"/>
      <c r="R50" s="29" t="s">
        <v>41</v>
      </c>
      <c r="S50" s="52">
        <v>0.474</v>
      </c>
      <c r="T50" t="s">
        <v>57</v>
      </c>
    </row>
    <row r="51" spans="4:19" ht="12.75">
      <c r="D51" s="31" t="s">
        <v>21</v>
      </c>
      <c r="E51" s="74" t="s">
        <v>51</v>
      </c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6"/>
      <c r="R51" s="13" t="s">
        <v>47</v>
      </c>
      <c r="S51" s="13">
        <v>0.06</v>
      </c>
    </row>
    <row r="52" spans="4:19" ht="12.75">
      <c r="D52" s="28" t="s">
        <v>40</v>
      </c>
      <c r="E52" s="71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3"/>
      <c r="R52" s="29" t="s">
        <v>41</v>
      </c>
      <c r="S52" s="51">
        <v>2.614</v>
      </c>
    </row>
    <row r="53" spans="4:19" ht="12.75">
      <c r="D53" s="31" t="s">
        <v>21</v>
      </c>
      <c r="E53" s="74" t="s">
        <v>50</v>
      </c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6"/>
      <c r="R53" s="13" t="s">
        <v>47</v>
      </c>
      <c r="S53" s="13">
        <v>0.075</v>
      </c>
    </row>
    <row r="54" spans="4:19" ht="12.75">
      <c r="D54" s="28" t="s">
        <v>40</v>
      </c>
      <c r="E54" s="71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3"/>
      <c r="R54" s="29" t="s">
        <v>41</v>
      </c>
      <c r="S54" s="51">
        <v>7.041</v>
      </c>
    </row>
    <row r="55" spans="4:19" ht="12.75">
      <c r="D55" s="31" t="s">
        <v>21</v>
      </c>
      <c r="E55" s="74" t="s">
        <v>48</v>
      </c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  <c r="R55" s="13" t="s">
        <v>61</v>
      </c>
      <c r="S55" s="13">
        <v>0.01</v>
      </c>
    </row>
    <row r="56" spans="4:19" ht="12.75">
      <c r="D56" s="28" t="s">
        <v>40</v>
      </c>
      <c r="E56" s="71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3"/>
      <c r="R56" s="29" t="s">
        <v>41</v>
      </c>
      <c r="S56" s="51">
        <v>0.111</v>
      </c>
    </row>
    <row r="57" spans="4:19" ht="12.75">
      <c r="D57" s="31" t="s">
        <v>21</v>
      </c>
      <c r="E57" s="77" t="s">
        <v>49</v>
      </c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9"/>
      <c r="R57" s="32"/>
      <c r="S57" s="32"/>
    </row>
    <row r="58" spans="4:19" ht="12.75">
      <c r="D58" s="28" t="s">
        <v>40</v>
      </c>
      <c r="E58" s="71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3"/>
      <c r="R58" s="29" t="s">
        <v>41</v>
      </c>
      <c r="S58" s="51">
        <v>1.038</v>
      </c>
    </row>
    <row r="59" spans="4:19" ht="12.75">
      <c r="D59" s="31" t="s">
        <v>21</v>
      </c>
      <c r="E59" s="74" t="s">
        <v>39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6"/>
      <c r="R59" s="13" t="s">
        <v>47</v>
      </c>
      <c r="S59" s="13">
        <v>0.08</v>
      </c>
    </row>
    <row r="60" spans="4:19" ht="12.75">
      <c r="D60" s="28" t="s">
        <v>40</v>
      </c>
      <c r="E60" s="71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3"/>
      <c r="R60" s="29" t="s">
        <v>41</v>
      </c>
      <c r="S60" s="51">
        <v>0.691</v>
      </c>
    </row>
    <row r="61" spans="4:19" ht="12.75">
      <c r="D61" s="27" t="s">
        <v>22</v>
      </c>
      <c r="E61" s="80" t="s">
        <v>39</v>
      </c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13" t="s">
        <v>47</v>
      </c>
      <c r="S61" s="13">
        <v>0.08</v>
      </c>
    </row>
    <row r="62" spans="4:20" ht="12.75">
      <c r="D62" s="28" t="s">
        <v>40</v>
      </c>
      <c r="E62" s="71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3"/>
      <c r="R62" s="29" t="s">
        <v>72</v>
      </c>
      <c r="S62" s="50">
        <v>0.691</v>
      </c>
      <c r="T62" t="s">
        <v>43</v>
      </c>
    </row>
    <row r="63" spans="4:19" ht="12.75">
      <c r="D63" s="27" t="s">
        <v>22</v>
      </c>
      <c r="E63" s="74" t="s">
        <v>44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6"/>
      <c r="R63" s="13" t="s">
        <v>45</v>
      </c>
      <c r="S63" s="13">
        <v>0.02</v>
      </c>
    </row>
    <row r="64" spans="4:19" ht="12.75">
      <c r="D64" s="27"/>
      <c r="E64" s="74" t="s">
        <v>46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6"/>
      <c r="R64" s="13" t="s">
        <v>45</v>
      </c>
      <c r="S64" s="13">
        <v>0.02</v>
      </c>
    </row>
    <row r="65" spans="4:19" ht="12.75">
      <c r="D65" s="28" t="s">
        <v>40</v>
      </c>
      <c r="E65" s="71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3"/>
      <c r="R65" s="29" t="s">
        <v>72</v>
      </c>
      <c r="S65" s="50">
        <v>0.283</v>
      </c>
    </row>
    <row r="66" spans="4:19" ht="12.75">
      <c r="D66" s="39" t="s">
        <v>33</v>
      </c>
      <c r="E66" s="77" t="s">
        <v>71</v>
      </c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9"/>
      <c r="R66" s="40" t="s">
        <v>54</v>
      </c>
      <c r="S66" s="40">
        <v>0.01</v>
      </c>
    </row>
    <row r="67" spans="4:19" ht="12.75">
      <c r="D67" s="28" t="s">
        <v>40</v>
      </c>
      <c r="E67" s="41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3"/>
      <c r="R67" s="29" t="s">
        <v>72</v>
      </c>
      <c r="S67" s="57">
        <v>0.098</v>
      </c>
    </row>
    <row r="68" spans="4:19" ht="12.75">
      <c r="D68" s="39" t="s">
        <v>33</v>
      </c>
      <c r="E68" s="77" t="s">
        <v>74</v>
      </c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9"/>
      <c r="R68" s="40" t="s">
        <v>73</v>
      </c>
      <c r="S68" s="40">
        <v>0.03</v>
      </c>
    </row>
    <row r="69" spans="4:19" ht="12.75">
      <c r="D69" s="39"/>
      <c r="E69" s="77" t="s">
        <v>55</v>
      </c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9"/>
      <c r="R69" s="40" t="s">
        <v>75</v>
      </c>
      <c r="S69" s="40">
        <v>0.01</v>
      </c>
    </row>
    <row r="70" spans="4:20" ht="12.75">
      <c r="D70" s="39"/>
      <c r="E70" s="77" t="s">
        <v>76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9"/>
      <c r="R70" s="40" t="s">
        <v>54</v>
      </c>
      <c r="S70" s="40">
        <v>0.02</v>
      </c>
      <c r="T70" s="34"/>
    </row>
    <row r="71" spans="4:20" ht="12.75">
      <c r="D71" s="28" t="s">
        <v>40</v>
      </c>
      <c r="E71" s="41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3"/>
      <c r="R71" s="29" t="s">
        <v>72</v>
      </c>
      <c r="S71" s="57">
        <v>1.269</v>
      </c>
      <c r="T71" t="s">
        <v>77</v>
      </c>
    </row>
    <row r="72" spans="4:19" ht="22.5" customHeight="1">
      <c r="D72" s="39" t="s">
        <v>33</v>
      </c>
      <c r="E72" s="77" t="s">
        <v>104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9"/>
      <c r="R72" s="40" t="s">
        <v>66</v>
      </c>
      <c r="S72" s="40">
        <v>1</v>
      </c>
    </row>
    <row r="73" spans="4:19" ht="12.75">
      <c r="D73" s="39"/>
      <c r="E73" s="77" t="s">
        <v>78</v>
      </c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9"/>
      <c r="R73" s="40" t="s">
        <v>47</v>
      </c>
      <c r="S73" s="40">
        <v>0.005</v>
      </c>
    </row>
    <row r="74" spans="4:20" ht="12.75">
      <c r="D74" s="28" t="s">
        <v>40</v>
      </c>
      <c r="E74" s="41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3"/>
      <c r="R74" s="29" t="s">
        <v>72</v>
      </c>
      <c r="S74" s="57">
        <v>2.314</v>
      </c>
      <c r="T74" t="s">
        <v>77</v>
      </c>
    </row>
    <row r="75" spans="4:19" ht="12.75">
      <c r="D75" s="39" t="s">
        <v>33</v>
      </c>
      <c r="E75" s="77" t="s">
        <v>74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9"/>
      <c r="R75" s="40" t="s">
        <v>73</v>
      </c>
      <c r="S75" s="40">
        <v>0.01</v>
      </c>
    </row>
    <row r="76" spans="4:19" ht="12.75">
      <c r="D76" s="39"/>
      <c r="E76" s="77" t="s">
        <v>76</v>
      </c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9"/>
      <c r="R76" s="40" t="s">
        <v>54</v>
      </c>
      <c r="S76" s="40">
        <v>0.01</v>
      </c>
    </row>
    <row r="77" spans="4:20" ht="12.75">
      <c r="D77" s="28" t="s">
        <v>40</v>
      </c>
      <c r="E77" s="41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3"/>
      <c r="R77" s="29" t="s">
        <v>72</v>
      </c>
      <c r="S77" s="57">
        <v>0.343</v>
      </c>
      <c r="T77" t="s">
        <v>79</v>
      </c>
    </row>
    <row r="78" spans="4:19" ht="12.75">
      <c r="D78" s="27" t="s">
        <v>34</v>
      </c>
      <c r="E78" s="74" t="s">
        <v>65</v>
      </c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6"/>
      <c r="R78" s="13" t="s">
        <v>66</v>
      </c>
      <c r="S78" s="13">
        <v>1</v>
      </c>
    </row>
    <row r="79" spans="4:20" ht="12.75">
      <c r="D79" s="28" t="s">
        <v>40</v>
      </c>
      <c r="E79" s="71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3"/>
      <c r="R79" s="29" t="s">
        <v>72</v>
      </c>
      <c r="S79" s="55">
        <v>1.036</v>
      </c>
      <c r="T79" t="s">
        <v>64</v>
      </c>
    </row>
    <row r="80" spans="4:19" ht="12.75">
      <c r="D80" s="27" t="s">
        <v>34</v>
      </c>
      <c r="E80" s="74" t="s">
        <v>68</v>
      </c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6"/>
      <c r="R80" s="13" t="s">
        <v>47</v>
      </c>
      <c r="S80" s="13">
        <v>0.035</v>
      </c>
    </row>
    <row r="81" spans="4:19" ht="12.75">
      <c r="D81" s="27"/>
      <c r="E81" s="74" t="s">
        <v>69</v>
      </c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6"/>
      <c r="R81" s="13" t="s">
        <v>47</v>
      </c>
      <c r="S81" s="13">
        <v>0.005</v>
      </c>
    </row>
    <row r="82" spans="4:19" ht="12.75">
      <c r="D82" s="39"/>
      <c r="E82" s="77" t="s">
        <v>70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9"/>
      <c r="R82" s="40" t="s">
        <v>47</v>
      </c>
      <c r="S82" s="40">
        <v>0.04</v>
      </c>
    </row>
    <row r="83" spans="4:20" ht="12.75">
      <c r="D83" s="28" t="s">
        <v>40</v>
      </c>
      <c r="E83" s="71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3"/>
      <c r="R83" s="29" t="s">
        <v>72</v>
      </c>
      <c r="S83" s="55">
        <v>3.763</v>
      </c>
      <c r="T83" t="s">
        <v>67</v>
      </c>
    </row>
    <row r="84" spans="4:19" ht="12.75">
      <c r="D84" s="27" t="s">
        <v>34</v>
      </c>
      <c r="E84" s="74" t="s">
        <v>80</v>
      </c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6"/>
      <c r="R84" s="13" t="s">
        <v>81</v>
      </c>
      <c r="S84" s="13">
        <v>0.05</v>
      </c>
    </row>
    <row r="85" spans="4:20" ht="12.75">
      <c r="D85" s="28" t="s">
        <v>40</v>
      </c>
      <c r="E85" s="71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3"/>
      <c r="R85" s="29" t="s">
        <v>72</v>
      </c>
      <c r="S85" s="55">
        <v>2.351</v>
      </c>
      <c r="T85" t="s">
        <v>90</v>
      </c>
    </row>
    <row r="86" spans="4:19" ht="12.75">
      <c r="D86" s="27" t="s">
        <v>34</v>
      </c>
      <c r="E86" s="74" t="s">
        <v>39</v>
      </c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6"/>
      <c r="R86" s="13" t="s">
        <v>47</v>
      </c>
      <c r="S86" s="13">
        <v>0.08</v>
      </c>
    </row>
    <row r="87" spans="4:20" ht="12.75">
      <c r="D87" s="28" t="s">
        <v>40</v>
      </c>
      <c r="E87" s="71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3"/>
      <c r="R87" s="29" t="s">
        <v>72</v>
      </c>
      <c r="S87" s="55">
        <v>0.699</v>
      </c>
      <c r="T87" t="s">
        <v>83</v>
      </c>
    </row>
    <row r="88" spans="4:19" ht="12.75">
      <c r="D88" s="27" t="s">
        <v>34</v>
      </c>
      <c r="E88" s="74" t="s">
        <v>84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6"/>
      <c r="R88" s="13" t="s">
        <v>47</v>
      </c>
      <c r="S88" s="13">
        <v>0.06</v>
      </c>
    </row>
    <row r="89" spans="4:20" ht="12.75">
      <c r="D89" s="28" t="s">
        <v>40</v>
      </c>
      <c r="E89" s="71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3"/>
      <c r="R89" s="29" t="s">
        <v>72</v>
      </c>
      <c r="S89" s="55">
        <v>2.654</v>
      </c>
      <c r="T89" t="s">
        <v>85</v>
      </c>
    </row>
    <row r="90" spans="4:19" ht="12.75">
      <c r="D90" s="27" t="s">
        <v>34</v>
      </c>
      <c r="E90" s="74" t="s">
        <v>70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6"/>
      <c r="R90" s="13" t="s">
        <v>47</v>
      </c>
      <c r="S90" s="13">
        <v>0.065</v>
      </c>
    </row>
    <row r="91" spans="4:19" ht="12.75">
      <c r="D91" s="27"/>
      <c r="E91" s="74" t="s">
        <v>68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6"/>
      <c r="R91" s="13" t="s">
        <v>47</v>
      </c>
      <c r="S91" s="13">
        <v>0.065</v>
      </c>
    </row>
    <row r="92" spans="4:19" ht="12.75">
      <c r="D92" s="27"/>
      <c r="E92" s="74" t="s">
        <v>87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6"/>
      <c r="R92" s="13" t="s">
        <v>88</v>
      </c>
      <c r="S92" s="13">
        <v>0.01</v>
      </c>
    </row>
    <row r="93" spans="4:20" ht="12.75">
      <c r="D93" s="28" t="s">
        <v>40</v>
      </c>
      <c r="E93" s="71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3"/>
      <c r="R93" s="29" t="s">
        <v>72</v>
      </c>
      <c r="S93" s="56">
        <v>6.45</v>
      </c>
      <c r="T93" t="s">
        <v>86</v>
      </c>
    </row>
    <row r="94" spans="4:19" ht="12.75">
      <c r="D94" s="27" t="s">
        <v>34</v>
      </c>
      <c r="E94" s="74" t="s">
        <v>70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6"/>
      <c r="R94" s="13" t="s">
        <v>47</v>
      </c>
      <c r="S94" s="13">
        <v>0.01</v>
      </c>
    </row>
    <row r="95" spans="4:19" ht="12.75">
      <c r="D95" s="27"/>
      <c r="E95" s="74" t="s">
        <v>68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6"/>
      <c r="R95" s="13" t="s">
        <v>47</v>
      </c>
      <c r="S95" s="13">
        <v>0.01</v>
      </c>
    </row>
    <row r="96" spans="4:20" ht="12.75">
      <c r="D96" s="28" t="s">
        <v>40</v>
      </c>
      <c r="E96" s="7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3"/>
      <c r="R96" s="29" t="s">
        <v>72</v>
      </c>
      <c r="S96" s="56">
        <v>0.982</v>
      </c>
      <c r="T96" t="s">
        <v>89</v>
      </c>
    </row>
    <row r="97" spans="4:19" ht="12.75">
      <c r="D97" s="27" t="s">
        <v>82</v>
      </c>
      <c r="E97" s="74" t="s">
        <v>68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6"/>
      <c r="R97" s="13" t="s">
        <v>47</v>
      </c>
      <c r="S97" s="13">
        <v>0.02</v>
      </c>
    </row>
    <row r="98" spans="4:19" ht="12.75">
      <c r="D98" s="27"/>
      <c r="E98" s="74" t="s">
        <v>92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6"/>
      <c r="R98" s="13" t="s">
        <v>47</v>
      </c>
      <c r="S98" s="13">
        <v>0.02</v>
      </c>
    </row>
    <row r="99" spans="4:20" ht="12.75">
      <c r="D99" s="28" t="s">
        <v>40</v>
      </c>
      <c r="E99" s="71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3"/>
      <c r="R99" s="29" t="s">
        <v>72</v>
      </c>
      <c r="S99" s="59">
        <v>1.968</v>
      </c>
      <c r="T99" t="s">
        <v>64</v>
      </c>
    </row>
    <row r="100" spans="4:19" ht="12.75">
      <c r="D100" s="39" t="s">
        <v>82</v>
      </c>
      <c r="E100" s="77" t="s">
        <v>100</v>
      </c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9"/>
      <c r="R100" s="40" t="s">
        <v>101</v>
      </c>
      <c r="S100" s="60">
        <v>0.12</v>
      </c>
    </row>
    <row r="101" spans="4:19" ht="12.75">
      <c r="D101" s="39"/>
      <c r="E101" s="77" t="s">
        <v>102</v>
      </c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9"/>
      <c r="R101" s="40" t="s">
        <v>24</v>
      </c>
      <c r="S101" s="60">
        <v>12</v>
      </c>
    </row>
    <row r="102" spans="4:19" ht="12.75">
      <c r="D102" s="39"/>
      <c r="E102" s="77" t="s">
        <v>46</v>
      </c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9"/>
      <c r="R102" s="40" t="s">
        <v>54</v>
      </c>
      <c r="S102" s="60">
        <v>0.04</v>
      </c>
    </row>
    <row r="103" spans="4:19" ht="12.75">
      <c r="D103" s="39"/>
      <c r="E103" s="77" t="s">
        <v>44</v>
      </c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9"/>
      <c r="R103" s="40" t="s">
        <v>54</v>
      </c>
      <c r="S103" s="60">
        <v>0.04</v>
      </c>
    </row>
    <row r="104" spans="4:19" ht="12.75">
      <c r="D104" s="39"/>
      <c r="E104" s="77" t="s">
        <v>103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9"/>
      <c r="R104" s="40" t="s">
        <v>54</v>
      </c>
      <c r="S104" s="60">
        <v>0.01</v>
      </c>
    </row>
    <row r="105" spans="4:19" ht="12.75">
      <c r="D105" s="28" t="s">
        <v>40</v>
      </c>
      <c r="E105" s="41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3"/>
      <c r="R105" s="29" t="s">
        <v>72</v>
      </c>
      <c r="S105" s="59">
        <v>2.028</v>
      </c>
    </row>
    <row r="106" spans="4:19" ht="12.75">
      <c r="D106" s="27" t="s">
        <v>91</v>
      </c>
      <c r="E106" s="74" t="s">
        <v>87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6"/>
      <c r="R106" s="13" t="s">
        <v>93</v>
      </c>
      <c r="S106" s="13">
        <v>0.05</v>
      </c>
    </row>
    <row r="107" spans="4:19" ht="12.75">
      <c r="D107" s="27"/>
      <c r="E107" s="74" t="s">
        <v>70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6"/>
      <c r="R107" s="13" t="s">
        <v>47</v>
      </c>
      <c r="S107" s="13">
        <v>0.1</v>
      </c>
    </row>
    <row r="108" spans="4:19" ht="12.75">
      <c r="D108" s="27"/>
      <c r="E108" s="74" t="s">
        <v>68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6"/>
      <c r="R108" s="13" t="s">
        <v>47</v>
      </c>
      <c r="S108" s="13">
        <v>0.1</v>
      </c>
    </row>
    <row r="109" spans="4:20" ht="12.75">
      <c r="D109" s="28" t="s">
        <v>40</v>
      </c>
      <c r="E109" s="71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3"/>
      <c r="R109" s="29" t="s">
        <v>72</v>
      </c>
      <c r="S109" s="61">
        <v>11.11</v>
      </c>
      <c r="T109" t="s">
        <v>64</v>
      </c>
    </row>
    <row r="110" spans="4:19" ht="12.75">
      <c r="D110" s="27" t="s">
        <v>91</v>
      </c>
      <c r="E110" s="74" t="s">
        <v>65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6"/>
      <c r="R110" s="13" t="s">
        <v>66</v>
      </c>
      <c r="S110" s="13">
        <v>2</v>
      </c>
    </row>
    <row r="111" spans="4:20" ht="12.75">
      <c r="D111" s="28" t="s">
        <v>40</v>
      </c>
      <c r="E111" s="71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3"/>
      <c r="R111" s="29" t="s">
        <v>72</v>
      </c>
      <c r="S111" s="61">
        <v>1.775</v>
      </c>
      <c r="T111" t="s">
        <v>94</v>
      </c>
    </row>
    <row r="112" spans="4:19" ht="12.75">
      <c r="D112" s="27" t="s">
        <v>91</v>
      </c>
      <c r="E112" s="74" t="s">
        <v>96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6"/>
      <c r="R112" s="13" t="s">
        <v>47</v>
      </c>
      <c r="S112" s="13">
        <v>0.003</v>
      </c>
    </row>
    <row r="113" spans="4:19" ht="12.75">
      <c r="D113" s="27"/>
      <c r="E113" s="74" t="s">
        <v>74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6"/>
      <c r="R113" s="13" t="s">
        <v>73</v>
      </c>
      <c r="S113" s="13">
        <v>0.01</v>
      </c>
    </row>
    <row r="114" spans="4:19" ht="12.75">
      <c r="D114" s="27"/>
      <c r="E114" s="74" t="s">
        <v>97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6"/>
      <c r="R114" s="13" t="s">
        <v>54</v>
      </c>
      <c r="S114" s="13">
        <v>0.01</v>
      </c>
    </row>
    <row r="115" spans="4:20" ht="12.75">
      <c r="D115" s="28" t="s">
        <v>40</v>
      </c>
      <c r="E115" s="71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3"/>
      <c r="R115" s="29" t="s">
        <v>72</v>
      </c>
      <c r="S115" s="61">
        <v>0.272</v>
      </c>
      <c r="T115" t="s">
        <v>95</v>
      </c>
    </row>
    <row r="116" spans="4:19" ht="12.75">
      <c r="D116" s="27" t="s">
        <v>91</v>
      </c>
      <c r="E116" s="74" t="s">
        <v>99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6"/>
      <c r="R116" s="13" t="s">
        <v>47</v>
      </c>
      <c r="S116" s="13">
        <v>0.02</v>
      </c>
    </row>
    <row r="117" spans="4:20" ht="12.75">
      <c r="D117" s="28" t="s">
        <v>40</v>
      </c>
      <c r="E117" s="71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3"/>
      <c r="R117" s="29" t="s">
        <v>72</v>
      </c>
      <c r="S117" s="61">
        <v>0.793</v>
      </c>
      <c r="T117" t="s">
        <v>98</v>
      </c>
    </row>
    <row r="118" spans="4:19" ht="12.75">
      <c r="D118" s="27" t="s">
        <v>91</v>
      </c>
      <c r="E118" s="74" t="s">
        <v>105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6"/>
      <c r="R118" s="13" t="s">
        <v>106</v>
      </c>
      <c r="S118" s="13">
        <v>6.3</v>
      </c>
    </row>
    <row r="119" spans="4:19" ht="12.75">
      <c r="D119" s="28" t="s">
        <v>40</v>
      </c>
      <c r="E119" s="71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3"/>
      <c r="R119" s="29" t="s">
        <v>72</v>
      </c>
      <c r="S119" s="61">
        <v>13.307</v>
      </c>
    </row>
    <row r="120" spans="4:19" ht="12.75">
      <c r="D120" s="27" t="s">
        <v>91</v>
      </c>
      <c r="E120" s="74" t="s">
        <v>108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6"/>
      <c r="R120" s="13" t="s">
        <v>81</v>
      </c>
      <c r="S120" s="13">
        <v>3.5</v>
      </c>
    </row>
    <row r="121" spans="4:19" ht="12.75">
      <c r="D121" s="28" t="s">
        <v>40</v>
      </c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3"/>
      <c r="R121" s="29" t="s">
        <v>72</v>
      </c>
      <c r="S121" s="61">
        <v>1.188</v>
      </c>
    </row>
    <row r="122" spans="4:19" ht="12.75">
      <c r="D122" s="27" t="s">
        <v>91</v>
      </c>
      <c r="E122" s="74" t="s">
        <v>109</v>
      </c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6"/>
      <c r="R122" s="13" t="s">
        <v>81</v>
      </c>
      <c r="S122" s="13">
        <v>0.25</v>
      </c>
    </row>
    <row r="123" spans="4:19" ht="12.75">
      <c r="D123" s="27"/>
      <c r="E123" s="74" t="s">
        <v>110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6"/>
      <c r="R123" s="13" t="s">
        <v>111</v>
      </c>
      <c r="S123" s="13">
        <v>25</v>
      </c>
    </row>
    <row r="124" spans="4:19" ht="12.75">
      <c r="D124" s="28" t="s">
        <v>40</v>
      </c>
      <c r="E124" s="71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3"/>
      <c r="R124" s="29" t="s">
        <v>72</v>
      </c>
      <c r="S124" s="61">
        <v>6.627</v>
      </c>
    </row>
    <row r="125" spans="4:19" ht="12.75">
      <c r="D125" s="27" t="s">
        <v>91</v>
      </c>
      <c r="E125" s="74" t="s">
        <v>63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6"/>
      <c r="R125" s="13" t="s">
        <v>54</v>
      </c>
      <c r="S125" s="13">
        <v>0.01</v>
      </c>
    </row>
    <row r="126" spans="4:19" ht="12.75">
      <c r="D126" s="28" t="s">
        <v>40</v>
      </c>
      <c r="E126" s="7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3"/>
      <c r="R126" s="29" t="s">
        <v>72</v>
      </c>
      <c r="S126" s="61">
        <v>1.275</v>
      </c>
    </row>
    <row r="127" spans="4:19" ht="12.75">
      <c r="D127" s="27" t="s">
        <v>91</v>
      </c>
      <c r="E127" s="74" t="s">
        <v>71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6"/>
      <c r="R127" s="13" t="s">
        <v>54</v>
      </c>
      <c r="S127" s="13">
        <v>0.02</v>
      </c>
    </row>
    <row r="128" spans="4:19" ht="12.75">
      <c r="D128" s="27"/>
      <c r="E128" s="74" t="s">
        <v>46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6"/>
      <c r="R128" s="13" t="s">
        <v>54</v>
      </c>
      <c r="S128" s="13">
        <v>0.02</v>
      </c>
    </row>
    <row r="129" spans="4:19" ht="12.75">
      <c r="D129" s="28" t="s">
        <v>40</v>
      </c>
      <c r="E129" s="71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3"/>
      <c r="R129" s="29" t="s">
        <v>72</v>
      </c>
      <c r="S129" s="61">
        <v>0.381</v>
      </c>
    </row>
    <row r="130" spans="4:19" ht="12.75">
      <c r="D130" s="27" t="s">
        <v>107</v>
      </c>
      <c r="E130" s="74" t="s">
        <v>71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6"/>
      <c r="R130" s="13" t="s">
        <v>54</v>
      </c>
      <c r="S130" s="13">
        <v>0.01</v>
      </c>
    </row>
    <row r="131" spans="4:19" ht="12.75">
      <c r="D131" s="27"/>
      <c r="E131" s="74" t="s">
        <v>114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6"/>
      <c r="R131" s="13" t="s">
        <v>54</v>
      </c>
      <c r="S131" s="13">
        <v>0.01</v>
      </c>
    </row>
    <row r="132" spans="4:19" ht="12.75">
      <c r="D132" s="28" t="s">
        <v>40</v>
      </c>
      <c r="E132" s="71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3"/>
      <c r="R132" s="29" t="s">
        <v>72</v>
      </c>
      <c r="S132" s="56">
        <v>0.17</v>
      </c>
    </row>
    <row r="133" spans="4:19" ht="12.75">
      <c r="D133" s="27" t="s">
        <v>112</v>
      </c>
      <c r="E133" s="74" t="s">
        <v>84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6"/>
      <c r="R133" s="13" t="s">
        <v>106</v>
      </c>
      <c r="S133" s="13">
        <v>0.01</v>
      </c>
    </row>
    <row r="134" spans="4:20" ht="12.75">
      <c r="D134" s="28" t="s">
        <v>40</v>
      </c>
      <c r="E134" s="71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3"/>
      <c r="R134" s="29" t="s">
        <v>72</v>
      </c>
      <c r="S134" s="62">
        <v>0.706</v>
      </c>
      <c r="T134" t="s">
        <v>115</v>
      </c>
    </row>
    <row r="135" spans="4:19" ht="12.75">
      <c r="D135" s="27" t="s">
        <v>112</v>
      </c>
      <c r="E135" s="74" t="s">
        <v>84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6"/>
      <c r="R135" s="13" t="s">
        <v>47</v>
      </c>
      <c r="S135" s="13">
        <v>0.008</v>
      </c>
    </row>
    <row r="136" spans="4:20" ht="12.75">
      <c r="D136" s="28" t="s">
        <v>40</v>
      </c>
      <c r="E136" s="71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3"/>
      <c r="R136" s="29" t="s">
        <v>72</v>
      </c>
      <c r="S136" s="62">
        <v>0.393</v>
      </c>
      <c r="T136" t="s">
        <v>116</v>
      </c>
    </row>
    <row r="137" spans="4:19" ht="12.75">
      <c r="D137" s="39" t="s">
        <v>112</v>
      </c>
      <c r="E137" s="77" t="s">
        <v>76</v>
      </c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9"/>
      <c r="R137" s="40" t="s">
        <v>54</v>
      </c>
      <c r="S137" s="60">
        <v>0.01</v>
      </c>
    </row>
    <row r="138" spans="4:20" ht="12.75">
      <c r="D138" s="28"/>
      <c r="E138" s="71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3"/>
      <c r="R138" s="29" t="s">
        <v>72</v>
      </c>
      <c r="S138" s="62">
        <v>0.266</v>
      </c>
      <c r="T138" t="s">
        <v>118</v>
      </c>
    </row>
    <row r="139" spans="4:19" ht="12.75">
      <c r="D139" s="39" t="s">
        <v>112</v>
      </c>
      <c r="E139" s="77" t="s">
        <v>119</v>
      </c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9"/>
      <c r="R139" s="40" t="s">
        <v>54</v>
      </c>
      <c r="S139" s="60">
        <v>0.02</v>
      </c>
    </row>
    <row r="140" spans="4:19" ht="12.75">
      <c r="D140" s="39"/>
      <c r="E140" s="77" t="s">
        <v>100</v>
      </c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9"/>
      <c r="R140" s="40" t="s">
        <v>47</v>
      </c>
      <c r="S140" s="60">
        <v>0.18</v>
      </c>
    </row>
    <row r="141" spans="4:19" ht="12.75">
      <c r="D141" s="39"/>
      <c r="E141" s="77" t="s">
        <v>120</v>
      </c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9"/>
      <c r="R141" s="40" t="s">
        <v>54</v>
      </c>
      <c r="S141" s="60">
        <v>0.02</v>
      </c>
    </row>
    <row r="142" spans="4:19" ht="12.75">
      <c r="D142" s="28" t="s">
        <v>40</v>
      </c>
      <c r="E142" s="41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3"/>
      <c r="R142" s="29" t="s">
        <v>72</v>
      </c>
      <c r="S142" s="62">
        <v>2.354</v>
      </c>
    </row>
    <row r="143" spans="4:19" ht="12.75">
      <c r="D143" s="39" t="s">
        <v>112</v>
      </c>
      <c r="E143" s="77" t="s">
        <v>121</v>
      </c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9"/>
      <c r="R143" s="40" t="s">
        <v>47</v>
      </c>
      <c r="S143" s="60">
        <v>0.06</v>
      </c>
    </row>
    <row r="144" spans="4:19" ht="12.75">
      <c r="D144" s="28" t="s">
        <v>40</v>
      </c>
      <c r="E144" s="41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3"/>
      <c r="R144" s="29" t="s">
        <v>72</v>
      </c>
      <c r="S144" s="62">
        <v>0.776</v>
      </c>
    </row>
    <row r="145" spans="4:19" ht="12.75">
      <c r="D145" s="39" t="s">
        <v>112</v>
      </c>
      <c r="E145" s="77" t="s">
        <v>65</v>
      </c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9"/>
      <c r="R145" s="40" t="s">
        <v>66</v>
      </c>
      <c r="S145" s="63">
        <v>1</v>
      </c>
    </row>
    <row r="146" spans="4:20" ht="12.75">
      <c r="D146" s="28"/>
      <c r="E146" s="41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3"/>
      <c r="R146" s="29"/>
      <c r="S146" s="62">
        <v>0.954</v>
      </c>
      <c r="T146" t="s">
        <v>126</v>
      </c>
    </row>
    <row r="147" spans="4:19" ht="12.75">
      <c r="D147" s="27" t="s">
        <v>0</v>
      </c>
      <c r="E147" s="74" t="s">
        <v>74</v>
      </c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6"/>
      <c r="R147" s="13" t="s">
        <v>61</v>
      </c>
      <c r="S147" s="13">
        <v>0.02</v>
      </c>
    </row>
    <row r="148" spans="4:20" ht="12.75">
      <c r="D148" s="28" t="s">
        <v>40</v>
      </c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3"/>
      <c r="R148" s="29" t="s">
        <v>72</v>
      </c>
      <c r="S148" s="54">
        <v>1.17</v>
      </c>
      <c r="T148" t="s">
        <v>117</v>
      </c>
    </row>
    <row r="149" spans="4:19" ht="12.75">
      <c r="D149" s="27" t="s">
        <v>0</v>
      </c>
      <c r="E149" s="74" t="s">
        <v>125</v>
      </c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6"/>
      <c r="R149" s="13" t="s">
        <v>106</v>
      </c>
      <c r="S149" s="13">
        <v>0.01</v>
      </c>
    </row>
    <row r="150" spans="4:19" ht="12.75">
      <c r="D150" s="27"/>
      <c r="E150" s="74" t="s">
        <v>123</v>
      </c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6"/>
      <c r="R150" s="13" t="s">
        <v>106</v>
      </c>
      <c r="S150" s="13">
        <v>0.01</v>
      </c>
    </row>
    <row r="151" spans="4:19" ht="12.75">
      <c r="D151" s="27"/>
      <c r="E151" s="74" t="s">
        <v>124</v>
      </c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6"/>
      <c r="R151" s="13" t="s">
        <v>66</v>
      </c>
      <c r="S151" s="13">
        <v>3</v>
      </c>
    </row>
    <row r="152" spans="4:20" ht="12.75">
      <c r="D152" s="28" t="s">
        <v>40</v>
      </c>
      <c r="E152" s="71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3"/>
      <c r="R152" s="29" t="s">
        <v>72</v>
      </c>
      <c r="S152" s="54">
        <v>3.707</v>
      </c>
      <c r="T152" t="s">
        <v>122</v>
      </c>
    </row>
    <row r="153" spans="4:19" ht="12.75">
      <c r="D153" s="39" t="s">
        <v>0</v>
      </c>
      <c r="E153" s="77" t="s">
        <v>39</v>
      </c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9"/>
      <c r="R153" s="40" t="s">
        <v>106</v>
      </c>
      <c r="S153" s="60">
        <v>0.08</v>
      </c>
    </row>
    <row r="154" spans="4:20" ht="12.75">
      <c r="D154" s="28" t="s">
        <v>40</v>
      </c>
      <c r="E154" s="41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3"/>
      <c r="R154" s="29" t="s">
        <v>72</v>
      </c>
      <c r="S154" s="54">
        <v>0.798</v>
      </c>
      <c r="T154" t="s">
        <v>132</v>
      </c>
    </row>
    <row r="155" spans="4:19" ht="12.75">
      <c r="D155" s="39" t="s">
        <v>0</v>
      </c>
      <c r="E155" s="77" t="s">
        <v>125</v>
      </c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9"/>
      <c r="R155" s="40" t="s">
        <v>106</v>
      </c>
      <c r="S155" s="60">
        <v>0.04</v>
      </c>
    </row>
    <row r="156" spans="4:20" ht="12.75">
      <c r="D156" s="28" t="s">
        <v>40</v>
      </c>
      <c r="E156" s="41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3"/>
      <c r="R156" s="29" t="s">
        <v>72</v>
      </c>
      <c r="S156" s="54">
        <v>4.895</v>
      </c>
      <c r="T156" t="s">
        <v>136</v>
      </c>
    </row>
    <row r="157" spans="4:19" ht="12.75">
      <c r="D157" s="39" t="s">
        <v>0</v>
      </c>
      <c r="E157" s="77" t="s">
        <v>138</v>
      </c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9"/>
      <c r="R157" s="40" t="s">
        <v>139</v>
      </c>
      <c r="S157" s="60">
        <v>0.01</v>
      </c>
    </row>
    <row r="158" spans="4:20" ht="12.75">
      <c r="D158" s="28" t="s">
        <v>40</v>
      </c>
      <c r="E158" s="41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3"/>
      <c r="R158" s="29" t="s">
        <v>72</v>
      </c>
      <c r="S158" s="54">
        <v>0.445</v>
      </c>
      <c r="T158" t="s">
        <v>137</v>
      </c>
    </row>
    <row r="159" spans="4:19" ht="12.75">
      <c r="D159" s="27" t="s">
        <v>20</v>
      </c>
      <c r="E159" s="74" t="s">
        <v>76</v>
      </c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6"/>
      <c r="R159" s="13" t="s">
        <v>54</v>
      </c>
      <c r="S159" s="13">
        <v>0.01</v>
      </c>
    </row>
    <row r="160" spans="4:20" ht="12.75">
      <c r="D160" s="28" t="s">
        <v>40</v>
      </c>
      <c r="E160" s="71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3"/>
      <c r="R160" s="29" t="s">
        <v>72</v>
      </c>
      <c r="S160" s="64">
        <v>0.273</v>
      </c>
      <c r="T160" t="s">
        <v>127</v>
      </c>
    </row>
    <row r="161" spans="4:19" ht="12.75">
      <c r="D161" s="27" t="s">
        <v>20</v>
      </c>
      <c r="E161" s="74" t="s">
        <v>129</v>
      </c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6"/>
      <c r="R161" s="13" t="s">
        <v>106</v>
      </c>
      <c r="S161" s="13">
        <v>0.03</v>
      </c>
    </row>
    <row r="162" spans="4:19" ht="12.75">
      <c r="D162" s="27"/>
      <c r="E162" s="74" t="s">
        <v>130</v>
      </c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6"/>
      <c r="R162" s="13" t="s">
        <v>106</v>
      </c>
      <c r="S162" s="13">
        <v>0.08</v>
      </c>
    </row>
    <row r="163" spans="4:20" ht="12.75">
      <c r="D163" s="28" t="s">
        <v>40</v>
      </c>
      <c r="E163" s="71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3"/>
      <c r="R163" s="29" t="s">
        <v>72</v>
      </c>
      <c r="S163" s="64">
        <v>12.086</v>
      </c>
      <c r="T163" t="s">
        <v>128</v>
      </c>
    </row>
    <row r="164" spans="4:19" ht="12.75">
      <c r="D164" s="27" t="s">
        <v>20</v>
      </c>
      <c r="E164" s="74" t="s">
        <v>65</v>
      </c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6"/>
      <c r="R164" s="13" t="s">
        <v>66</v>
      </c>
      <c r="S164" s="13">
        <v>1</v>
      </c>
    </row>
    <row r="165" spans="4:20" ht="12.75">
      <c r="D165" s="28" t="s">
        <v>40</v>
      </c>
      <c r="E165" s="71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3"/>
      <c r="R165" s="29" t="s">
        <v>72</v>
      </c>
      <c r="S165" s="64">
        <v>1.017</v>
      </c>
      <c r="T165" t="s">
        <v>131</v>
      </c>
    </row>
    <row r="166" spans="4:19" ht="12.75">
      <c r="D166" s="27" t="s">
        <v>20</v>
      </c>
      <c r="E166" s="74" t="s">
        <v>133</v>
      </c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6"/>
      <c r="R166" s="13" t="s">
        <v>134</v>
      </c>
      <c r="S166" s="13">
        <v>0.012</v>
      </c>
    </row>
    <row r="167" spans="4:19" ht="12.75">
      <c r="D167" s="27"/>
      <c r="E167" s="74" t="s">
        <v>135</v>
      </c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6"/>
      <c r="R167" s="13" t="s">
        <v>134</v>
      </c>
      <c r="S167" s="13">
        <v>0.01</v>
      </c>
    </row>
    <row r="168" spans="4:19" ht="12.75">
      <c r="D168" s="28" t="s">
        <v>40</v>
      </c>
      <c r="E168" s="71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3"/>
      <c r="R168" s="29" t="s">
        <v>72</v>
      </c>
      <c r="S168" s="64">
        <v>3.397</v>
      </c>
    </row>
    <row r="169" spans="4:19" ht="12.75">
      <c r="D169" s="27" t="s">
        <v>20</v>
      </c>
      <c r="E169" s="74" t="s">
        <v>39</v>
      </c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6"/>
      <c r="R169" s="13" t="s">
        <v>106</v>
      </c>
      <c r="S169" s="13">
        <v>0.08</v>
      </c>
    </row>
    <row r="170" spans="4:19" ht="12.75">
      <c r="D170" s="28" t="s">
        <v>40</v>
      </c>
      <c r="E170" s="71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3"/>
      <c r="R170" s="29" t="s">
        <v>72</v>
      </c>
      <c r="S170" s="64">
        <v>0.798</v>
      </c>
    </row>
    <row r="172" ht="12.75">
      <c r="S172" s="33"/>
    </row>
    <row r="174" ht="12.75">
      <c r="R174" s="33"/>
    </row>
    <row r="175" ht="12.75">
      <c r="P175" s="33"/>
    </row>
  </sheetData>
  <sheetProtection/>
  <mergeCells count="129">
    <mergeCell ref="E157:Q157"/>
    <mergeCell ref="E169:Q169"/>
    <mergeCell ref="E170:Q170"/>
    <mergeCell ref="E145:Q145"/>
    <mergeCell ref="E147:Q147"/>
    <mergeCell ref="E148:Q148"/>
    <mergeCell ref="E159:Q159"/>
    <mergeCell ref="E149:Q149"/>
    <mergeCell ref="E152:Q152"/>
    <mergeCell ref="E153:Q153"/>
    <mergeCell ref="E150:Q150"/>
    <mergeCell ref="E151:Q151"/>
    <mergeCell ref="E143:Q143"/>
    <mergeCell ref="E139:Q139"/>
    <mergeCell ref="E140:Q140"/>
    <mergeCell ref="E141:Q141"/>
    <mergeCell ref="E137:Q137"/>
    <mergeCell ref="E138:Q138"/>
    <mergeCell ref="E127:Q127"/>
    <mergeCell ref="E129:Q129"/>
    <mergeCell ref="E128:Q128"/>
    <mergeCell ref="E132:Q132"/>
    <mergeCell ref="E135:Q135"/>
    <mergeCell ref="E136:Q136"/>
    <mergeCell ref="E134:Q134"/>
    <mergeCell ref="E130:Q130"/>
    <mergeCell ref="E131:Q131"/>
    <mergeCell ref="E133:Q133"/>
    <mergeCell ref="E120:Q120"/>
    <mergeCell ref="E121:Q121"/>
    <mergeCell ref="E122:Q122"/>
    <mergeCell ref="E124:Q124"/>
    <mergeCell ref="E123:Q123"/>
    <mergeCell ref="E125:Q125"/>
    <mergeCell ref="E126:Q126"/>
    <mergeCell ref="E84:Q84"/>
    <mergeCell ref="E85:Q85"/>
    <mergeCell ref="E83:Q83"/>
    <mergeCell ref="E80:Q80"/>
    <mergeCell ref="E81:Q81"/>
    <mergeCell ref="E82:Q82"/>
    <mergeCell ref="L6:N6"/>
    <mergeCell ref="O6:O7"/>
    <mergeCell ref="E25:P25"/>
    <mergeCell ref="D37:S37"/>
    <mergeCell ref="E66:Q66"/>
    <mergeCell ref="E78:Q78"/>
    <mergeCell ref="E73:Q73"/>
    <mergeCell ref="E68:Q68"/>
    <mergeCell ref="E69:Q69"/>
    <mergeCell ref="E70:Q70"/>
    <mergeCell ref="E38:Q38"/>
    <mergeCell ref="A5:P5"/>
    <mergeCell ref="D6:F6"/>
    <mergeCell ref="H6:H7"/>
    <mergeCell ref="E47:Q47"/>
    <mergeCell ref="E55:Q55"/>
    <mergeCell ref="E54:Q54"/>
    <mergeCell ref="E53:Q53"/>
    <mergeCell ref="E51:Q51"/>
    <mergeCell ref="E56:Q56"/>
    <mergeCell ref="E39:Q39"/>
    <mergeCell ref="E40:Q40"/>
    <mergeCell ref="E48:Q48"/>
    <mergeCell ref="E49:Q49"/>
    <mergeCell ref="E42:Q42"/>
    <mergeCell ref="E41:Q41"/>
    <mergeCell ref="E46:Q46"/>
    <mergeCell ref="E45:Q45"/>
    <mergeCell ref="E43:Q43"/>
    <mergeCell ref="E44:Q44"/>
    <mergeCell ref="E88:Q88"/>
    <mergeCell ref="E52:Q52"/>
    <mergeCell ref="E50:Q50"/>
    <mergeCell ref="E62:Q62"/>
    <mergeCell ref="E64:Q64"/>
    <mergeCell ref="E61:Q61"/>
    <mergeCell ref="E60:Q60"/>
    <mergeCell ref="E59:Q59"/>
    <mergeCell ref="E58:Q58"/>
    <mergeCell ref="E57:Q57"/>
    <mergeCell ref="E89:Q89"/>
    <mergeCell ref="E90:Q90"/>
    <mergeCell ref="E86:Q86"/>
    <mergeCell ref="E87:Q87"/>
    <mergeCell ref="E65:Q65"/>
    <mergeCell ref="E63:Q63"/>
    <mergeCell ref="E72:Q72"/>
    <mergeCell ref="E75:Q75"/>
    <mergeCell ref="E76:Q76"/>
    <mergeCell ref="E79:Q79"/>
    <mergeCell ref="E102:Q102"/>
    <mergeCell ref="E103:Q103"/>
    <mergeCell ref="E104:Q104"/>
    <mergeCell ref="E93:Q93"/>
    <mergeCell ref="E91:Q91"/>
    <mergeCell ref="E92:Q92"/>
    <mergeCell ref="E94:Q94"/>
    <mergeCell ref="E95:Q95"/>
    <mergeCell ref="E96:Q96"/>
    <mergeCell ref="E115:Q115"/>
    <mergeCell ref="E113:Q113"/>
    <mergeCell ref="E114:Q114"/>
    <mergeCell ref="E117:Q117"/>
    <mergeCell ref="E97:Q97"/>
    <mergeCell ref="E98:Q98"/>
    <mergeCell ref="E99:Q99"/>
    <mergeCell ref="E106:Q106"/>
    <mergeCell ref="E100:Q100"/>
    <mergeCell ref="E101:Q101"/>
    <mergeCell ref="E107:Q107"/>
    <mergeCell ref="E108:Q108"/>
    <mergeCell ref="E110:Q110"/>
    <mergeCell ref="E111:Q111"/>
    <mergeCell ref="E109:Q109"/>
    <mergeCell ref="E155:Q155"/>
    <mergeCell ref="E112:Q112"/>
    <mergeCell ref="E118:Q118"/>
    <mergeCell ref="E119:Q119"/>
    <mergeCell ref="E116:Q116"/>
    <mergeCell ref="E160:Q160"/>
    <mergeCell ref="E166:Q166"/>
    <mergeCell ref="E168:Q168"/>
    <mergeCell ref="E167:Q167"/>
    <mergeCell ref="E164:Q164"/>
    <mergeCell ref="E165:Q165"/>
    <mergeCell ref="E161:Q161"/>
    <mergeCell ref="E163:Q163"/>
    <mergeCell ref="E162:Q162"/>
  </mergeCells>
  <printOptions/>
  <pageMargins left="0.37" right="0.25" top="0.75" bottom="0.75" header="0.3" footer="0.3"/>
  <pageSetup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2014-02-06T10:06:07Z</cp:lastPrinted>
  <dcterms:created xsi:type="dcterms:W3CDTF">2007-02-04T12:22:59Z</dcterms:created>
  <dcterms:modified xsi:type="dcterms:W3CDTF">2014-03-25T06:50:24Z</dcterms:modified>
  <cp:category/>
  <cp:version/>
  <cp:contentType/>
  <cp:contentStatus/>
</cp:coreProperties>
</file>