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395" windowHeight="5895" activeTab="0"/>
  </bookViews>
  <sheets>
    <sheet name="2012" sheetId="1" r:id="rId1"/>
  </sheets>
  <definedNames>
    <definedName name="_xlnm.Print_Area" localSheetId="0">'2012'!$D$28:$T$49</definedName>
  </definedNames>
  <calcPr fullCalcOnLoad="1"/>
</workbook>
</file>

<file path=xl/comments1.xml><?xml version="1.0" encoding="utf-8"?>
<comments xmlns="http://schemas.openxmlformats.org/spreadsheetml/2006/main">
  <authors>
    <author>user1</author>
  </authors>
  <commentList>
    <comment ref="M17" authorId="0">
      <text>
        <r>
          <rPr>
            <b/>
            <sz val="8"/>
            <rFont val="Tahoma"/>
            <family val="2"/>
          </rPr>
          <t>user1:</t>
        </r>
        <r>
          <rPr>
            <sz val="8"/>
            <rFont val="Tahoma"/>
            <family val="2"/>
          </rPr>
          <t xml:space="preserve">
3500-эл.счетчик + установка
457,25 - ос. Уз. учета</t>
        </r>
      </text>
    </comment>
  </commentList>
</comments>
</file>

<file path=xl/sharedStrings.xml><?xml version="1.0" encoding="utf-8"?>
<sst xmlns="http://schemas.openxmlformats.org/spreadsheetml/2006/main" count="90" uniqueCount="67">
  <si>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</si>
  <si>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</si>
  <si>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</si>
  <si>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</si>
  <si>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</si>
  <si>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</si>
  <si>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</si>
  <si>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</si>
  <si>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</si>
  <si>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</si>
  <si>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</si>
  <si>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Остаток </t>
  </si>
  <si>
    <t xml:space="preserve">Оплата </t>
  </si>
  <si>
    <t>ЕРКЦ</t>
  </si>
  <si>
    <t>Налог</t>
  </si>
  <si>
    <t>Ремонт</t>
  </si>
  <si>
    <t>Площадь</t>
  </si>
  <si>
    <t xml:space="preserve">Кол-во </t>
  </si>
  <si>
    <t>Электро-</t>
  </si>
  <si>
    <t>энергия</t>
  </si>
  <si>
    <t>тер.</t>
  </si>
  <si>
    <t>квар.</t>
  </si>
  <si>
    <t>на конец</t>
  </si>
  <si>
    <t xml:space="preserve">Расходы </t>
  </si>
  <si>
    <t>Содер.</t>
  </si>
  <si>
    <t>Содержание</t>
  </si>
  <si>
    <t>разное</t>
  </si>
  <si>
    <t>ав. обсл.</t>
  </si>
  <si>
    <t>декабрь</t>
  </si>
  <si>
    <t>эксплуатац</t>
  </si>
  <si>
    <t>Поступило от населения</t>
  </si>
  <si>
    <t>содержание</t>
  </si>
  <si>
    <t>ремонт</t>
  </si>
  <si>
    <t>итого</t>
  </si>
  <si>
    <t>ит</t>
  </si>
  <si>
    <t>смета</t>
  </si>
  <si>
    <t>Месяц</t>
  </si>
  <si>
    <t>Наименование работ</t>
  </si>
  <si>
    <t>ед. изм.</t>
  </si>
  <si>
    <t>кол-во</t>
  </si>
  <si>
    <t>ИТОГО</t>
  </si>
  <si>
    <t>Перечень выполненных работ по сметам за 2012 год по Октябрьская 55</t>
  </si>
  <si>
    <t>Ремонт магнитных пускателей</t>
  </si>
  <si>
    <t>100шт</t>
  </si>
  <si>
    <t>Смена патронов</t>
  </si>
  <si>
    <t>100 шт</t>
  </si>
  <si>
    <t>Ген. директор ООО "Георгиевск - ЖЭУ"                                            Никишина И.М.</t>
  </si>
  <si>
    <t>тыс.руб.</t>
  </si>
  <si>
    <t>Учет доходов и расходов по Октябрьская 55 на 2012 год</t>
  </si>
  <si>
    <t>Установка блоков в наружных и внутренних дверных проемах: в каменных стенах, площадь проема до 3 м2</t>
  </si>
  <si>
    <t>100м2</t>
  </si>
  <si>
    <t>обивка дверей оцинкованной кровельной сталью: по дереву с двух сторон</t>
  </si>
  <si>
    <t>Ремонт штукатурки гладких фасадов по камню и бетону с земли и лесов: цементно-известковым раствором площадью отдельных мест до 5м2 толщиной слоя до 20мм</t>
  </si>
  <si>
    <t>подвал х/в</t>
  </si>
  <si>
    <t>Смена внутренних трубопроводов из стальных труб диаметром: до 40 мм</t>
  </si>
  <si>
    <t>100м</t>
  </si>
  <si>
    <t>Смена вентилей и клапанов обратных муфтовых диаметром: до 50 мм</t>
  </si>
  <si>
    <t>Смена сгонов у трубопровода диаметром: до 50 мм</t>
  </si>
  <si>
    <t>100 сгонов</t>
  </si>
  <si>
    <t>Выкашивание газонов: газонокосилкой</t>
  </si>
  <si>
    <t>Установка счетчиков (водомеров) диаметром: до 40 мм</t>
  </si>
  <si>
    <t>1 счетчик</t>
  </si>
  <si>
    <t>Установка вентилей, задвижек, затворов, клапанов обратных, кранов проходных на трубопроводах из стальных труб диаметром: до 25мм</t>
  </si>
  <si>
    <t>1 шт</t>
  </si>
  <si>
    <t>Установка вентилей, задвижек, затворов, клапанов обратных, кранов проходных на трубопроводах из стальных труб диаметром: до 50мм</t>
  </si>
  <si>
    <t>Прокладка трубопроводов водоснабжения из напорных полиэтиленовых труб низкого давления среднего типа наружным диаметром: 50 мм</t>
  </si>
  <si>
    <t>Разборка трубопроводов из водогазопроводных труб диаметром: до 63 мм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</si>
</sst>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</numFmts>
  <fonts count="42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0"/>
      <color indexed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8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17" fontId="0" fillId="0" borderId="12" xfId="0" applyNumberFormat="1" applyBorder="1" applyAlignment="1">
      <alignment horizontal="left"/>
    </xf>
    <xf numFmtId="164" fontId="0" fillId="0" borderId="12" xfId="0" applyNumberFormat="1" applyFont="1" applyBorder="1" applyAlignment="1">
      <alignment horizontal="left"/>
    </xf>
    <xf numFmtId="164" fontId="0" fillId="0" borderId="12" xfId="0" applyNumberFormat="1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1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Fill="1" applyBorder="1" applyAlignment="1">
      <alignment/>
    </xf>
    <xf numFmtId="164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164" fontId="0" fillId="4" borderId="12" xfId="0" applyNumberFormat="1" applyFill="1" applyBorder="1" applyAlignment="1">
      <alignment/>
    </xf>
    <xf numFmtId="164" fontId="0" fillId="4" borderId="12" xfId="0" applyNumberFormat="1" applyFill="1" applyBorder="1" applyAlignment="1">
      <alignment/>
    </xf>
    <xf numFmtId="164" fontId="0" fillId="4" borderId="12" xfId="0" applyNumberFormat="1" applyFill="1" applyBorder="1" applyAlignment="1">
      <alignment horizontal="center"/>
    </xf>
    <xf numFmtId="164" fontId="0" fillId="4" borderId="14" xfId="0" applyNumberFormat="1" applyFill="1" applyBorder="1" applyAlignment="1">
      <alignment horizontal="center"/>
    </xf>
    <xf numFmtId="164" fontId="0" fillId="32" borderId="12" xfId="0" applyNumberFormat="1" applyFill="1" applyBorder="1" applyAlignment="1">
      <alignment/>
    </xf>
    <xf numFmtId="164" fontId="0" fillId="32" borderId="12" xfId="0" applyNumberFormat="1" applyFont="1" applyFill="1" applyBorder="1" applyAlignment="1">
      <alignment/>
    </xf>
    <xf numFmtId="164" fontId="0" fillId="32" borderId="12" xfId="0" applyNumberFormat="1" applyFont="1" applyFill="1" applyBorder="1" applyAlignment="1">
      <alignment/>
    </xf>
    <xf numFmtId="43" fontId="0" fillId="32" borderId="12" xfId="58" applyFont="1" applyFill="1" applyBorder="1" applyAlignment="1">
      <alignment/>
    </xf>
    <xf numFmtId="164" fontId="3" fillId="32" borderId="12" xfId="0" applyNumberFormat="1" applyFont="1" applyFill="1" applyBorder="1" applyAlignment="1">
      <alignment/>
    </xf>
    <xf numFmtId="164" fontId="0" fillId="0" borderId="12" xfId="0" applyNumberFormat="1" applyFill="1" applyBorder="1" applyAlignment="1">
      <alignment/>
    </xf>
    <xf numFmtId="43" fontId="0" fillId="0" borderId="12" xfId="58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164" fontId="0" fillId="5" borderId="12" xfId="0" applyNumberFormat="1" applyFill="1" applyBorder="1" applyAlignment="1">
      <alignment/>
    </xf>
    <xf numFmtId="164" fontId="0" fillId="5" borderId="12" xfId="0" applyNumberFormat="1" applyFill="1" applyBorder="1" applyAlignment="1">
      <alignment horizontal="center"/>
    </xf>
    <xf numFmtId="164" fontId="1" fillId="5" borderId="12" xfId="0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0" fontId="4" fillId="0" borderId="12" xfId="0" applyNumberFormat="1" applyFont="1" applyBorder="1" applyAlignment="1">
      <alignment horizontal="left"/>
    </xf>
    <xf numFmtId="0" fontId="0" fillId="0" borderId="12" xfId="0" applyNumberFormat="1" applyBorder="1" applyAlignment="1">
      <alignment horizontal="left"/>
    </xf>
    <xf numFmtId="0" fontId="4" fillId="33" borderId="12" xfId="0" applyNumberFormat="1" applyFont="1" applyFill="1" applyBorder="1" applyAlignment="1">
      <alignment horizontal="left"/>
    </xf>
    <xf numFmtId="0" fontId="4" fillId="33" borderId="12" xfId="0" applyFont="1" applyFill="1" applyBorder="1" applyAlignment="1">
      <alignment/>
    </xf>
    <xf numFmtId="2" fontId="0" fillId="0" borderId="0" xfId="0" applyNumberFormat="1" applyAlignment="1">
      <alignment/>
    </xf>
    <xf numFmtId="164" fontId="1" fillId="5" borderId="15" xfId="0" applyNumberFormat="1" applyFont="1" applyFill="1" applyBorder="1" applyAlignment="1">
      <alignment/>
    </xf>
    <xf numFmtId="164" fontId="0" fillId="33" borderId="12" xfId="0" applyNumberFormat="1" applyFill="1" applyBorder="1" applyAlignment="1">
      <alignment/>
    </xf>
    <xf numFmtId="0" fontId="4" fillId="5" borderId="12" xfId="0" applyFont="1" applyFill="1" applyBorder="1" applyAlignment="1">
      <alignment/>
    </xf>
    <xf numFmtId="2" fontId="4" fillId="33" borderId="13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/>
    </xf>
    <xf numFmtId="2" fontId="4" fillId="33" borderId="17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2" fontId="1" fillId="0" borderId="12" xfId="0" applyNumberFormat="1" applyFont="1" applyBorder="1" applyAlignment="1">
      <alignment horizontal="left"/>
    </xf>
    <xf numFmtId="2" fontId="4" fillId="34" borderId="0" xfId="0" applyNumberFormat="1" applyFont="1" applyFill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4" fillId="34" borderId="0" xfId="0" applyFont="1" applyFill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1" fillId="0" borderId="13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left"/>
    </xf>
    <xf numFmtId="2" fontId="1" fillId="0" borderId="17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T49"/>
  <sheetViews>
    <sheetView tabSelected="1" zoomScalePageLayoutView="0" workbookViewId="0" topLeftCell="A1">
      <selection activeCell="K25" sqref="K25"/>
    </sheetView>
  </sheetViews>
  <sheetFormatPr defaultColWidth="9.00390625" defaultRowHeight="12.75"/>
  <cols>
    <col min="1" max="1" width="0.74609375" style="0" customWidth="1"/>
    <col min="2" max="2" width="0.875" style="3" customWidth="1"/>
    <col min="3" max="3" width="2.25390625" style="2" customWidth="1"/>
    <col min="4" max="4" width="10.625" style="1" customWidth="1"/>
    <col min="5" max="5" width="11.125" style="1" customWidth="1"/>
    <col min="6" max="6" width="10.00390625" style="1" customWidth="1"/>
    <col min="7" max="7" width="8.375" style="1" customWidth="1"/>
    <col min="8" max="8" width="9.75390625" style="1" customWidth="1"/>
    <col min="9" max="9" width="9.625" style="1" customWidth="1"/>
    <col min="10" max="10" width="9.75390625" style="1" customWidth="1"/>
    <col min="11" max="11" width="11.00390625" style="1" customWidth="1"/>
    <col min="12" max="12" width="10.625" style="1" customWidth="1"/>
    <col min="13" max="14" width="9.375" style="1" customWidth="1"/>
    <col min="15" max="15" width="11.00390625" style="1" customWidth="1"/>
    <col min="16" max="16" width="11.25390625" style="19" bestFit="1" customWidth="1"/>
  </cols>
  <sheetData>
    <row r="1" ht="12.75"/>
    <row r="2" ht="12.75"/>
    <row r="3" spans="1:16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12.75">
      <c r="A4" s="61" t="s">
        <v>48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2:16" ht="12.75">
      <c r="B5" s="4" t="s">
        <v>16</v>
      </c>
      <c r="C5" s="5" t="s">
        <v>17</v>
      </c>
      <c r="D5" s="58" t="s">
        <v>30</v>
      </c>
      <c r="E5" s="59"/>
      <c r="F5" s="60"/>
      <c r="G5" s="6" t="s">
        <v>12</v>
      </c>
      <c r="H5" s="62" t="s">
        <v>14</v>
      </c>
      <c r="I5" s="6" t="s">
        <v>24</v>
      </c>
      <c r="J5" s="7" t="s">
        <v>18</v>
      </c>
      <c r="K5" s="17" t="s">
        <v>15</v>
      </c>
      <c r="L5" s="58" t="s">
        <v>25</v>
      </c>
      <c r="M5" s="59"/>
      <c r="N5" s="60"/>
      <c r="O5" s="62" t="s">
        <v>23</v>
      </c>
      <c r="P5" s="20" t="s">
        <v>11</v>
      </c>
    </row>
    <row r="6" spans="2:16" ht="12.75">
      <c r="B6" s="8"/>
      <c r="C6" s="9" t="s">
        <v>21</v>
      </c>
      <c r="D6" s="10" t="s">
        <v>31</v>
      </c>
      <c r="E6" s="10" t="s">
        <v>32</v>
      </c>
      <c r="F6" s="10" t="s">
        <v>33</v>
      </c>
      <c r="G6" s="10" t="s">
        <v>13</v>
      </c>
      <c r="H6" s="63"/>
      <c r="I6" s="10" t="s">
        <v>20</v>
      </c>
      <c r="J6" s="10" t="s">
        <v>19</v>
      </c>
      <c r="K6" s="6" t="s">
        <v>35</v>
      </c>
      <c r="L6" s="22" t="s">
        <v>27</v>
      </c>
      <c r="M6" s="10" t="s">
        <v>26</v>
      </c>
      <c r="N6" s="10" t="s">
        <v>29</v>
      </c>
      <c r="O6" s="63"/>
      <c r="P6" s="18" t="s">
        <v>22</v>
      </c>
    </row>
    <row r="7" spans="1:16" ht="12.75">
      <c r="A7" s="11">
        <v>39052</v>
      </c>
      <c r="B7" s="12">
        <v>756.3</v>
      </c>
      <c r="C7" s="13">
        <v>55</v>
      </c>
      <c r="D7" s="32"/>
      <c r="E7" s="32"/>
      <c r="F7" s="39">
        <v>-15817.98</v>
      </c>
      <c r="G7" s="32"/>
      <c r="H7" s="33"/>
      <c r="I7" s="32"/>
      <c r="J7" s="34"/>
      <c r="K7" s="32"/>
      <c r="L7" s="35"/>
      <c r="M7" s="35"/>
      <c r="N7" s="35"/>
      <c r="O7" s="36"/>
      <c r="P7" s="21"/>
    </row>
    <row r="8" spans="1:16" ht="12.75">
      <c r="A8" s="14" t="s">
        <v>0</v>
      </c>
      <c r="B8" s="15"/>
      <c r="C8" s="16"/>
      <c r="D8" s="26">
        <v>2568.59</v>
      </c>
      <c r="E8" s="26">
        <v>929.39</v>
      </c>
      <c r="F8" s="23">
        <f aca="true" t="shared" si="0" ref="F8:F19">SUM(D8:E8)</f>
        <v>3497.98</v>
      </c>
      <c r="G8" s="27">
        <f aca="true" t="shared" si="1" ref="G8:G19">SUM(F8*0.03)</f>
        <v>104.93939999999999</v>
      </c>
      <c r="H8" s="30">
        <f aca="true" t="shared" si="2" ref="H8:H19">SUM(F8*0.06)</f>
        <v>209.87879999999998</v>
      </c>
      <c r="I8" s="27">
        <v>1975</v>
      </c>
      <c r="J8" s="27">
        <v>0</v>
      </c>
      <c r="K8" s="27">
        <v>0</v>
      </c>
      <c r="L8" s="27">
        <v>809.24</v>
      </c>
      <c r="M8" s="31">
        <v>0</v>
      </c>
      <c r="N8" s="28">
        <f aca="true" t="shared" si="3" ref="N8:N19">SUM(F8*0.15)</f>
        <v>524.697</v>
      </c>
      <c r="O8" s="29">
        <f aca="true" t="shared" si="4" ref="O8:O19">SUM(G8:N8)</f>
        <v>3623.7552000000005</v>
      </c>
      <c r="P8" s="21"/>
    </row>
    <row r="9" spans="1:16" ht="12.75">
      <c r="A9" s="14" t="s">
        <v>1</v>
      </c>
      <c r="B9" s="15"/>
      <c r="C9" s="16"/>
      <c r="D9" s="26">
        <v>2907.41</v>
      </c>
      <c r="E9" s="26">
        <v>969.16</v>
      </c>
      <c r="F9" s="23">
        <f t="shared" si="0"/>
        <v>3876.5699999999997</v>
      </c>
      <c r="G9" s="27">
        <f t="shared" si="1"/>
        <v>116.29709999999999</v>
      </c>
      <c r="H9" s="30">
        <f t="shared" si="2"/>
        <v>232.59419999999997</v>
      </c>
      <c r="I9" s="27">
        <v>1975</v>
      </c>
      <c r="J9" s="27">
        <v>0</v>
      </c>
      <c r="K9" s="27">
        <v>0</v>
      </c>
      <c r="L9" s="27">
        <v>809.24</v>
      </c>
      <c r="M9" s="31">
        <v>0</v>
      </c>
      <c r="N9" s="28">
        <f t="shared" si="3"/>
        <v>581.4854999999999</v>
      </c>
      <c r="O9" s="29">
        <f t="shared" si="4"/>
        <v>3714.6168</v>
      </c>
      <c r="P9" s="21"/>
    </row>
    <row r="10" spans="1:16" ht="12.75">
      <c r="A10" s="14" t="s">
        <v>2</v>
      </c>
      <c r="B10" s="15"/>
      <c r="C10" s="16"/>
      <c r="D10" s="26">
        <v>4693.39</v>
      </c>
      <c r="E10" s="26">
        <v>1564.44</v>
      </c>
      <c r="F10" s="23">
        <f t="shared" si="0"/>
        <v>6257.83</v>
      </c>
      <c r="G10" s="27">
        <f t="shared" si="1"/>
        <v>187.73489999999998</v>
      </c>
      <c r="H10" s="30">
        <f t="shared" si="2"/>
        <v>375.46979999999996</v>
      </c>
      <c r="I10" s="27">
        <v>1975</v>
      </c>
      <c r="J10" s="27">
        <v>0</v>
      </c>
      <c r="K10" s="27">
        <v>375</v>
      </c>
      <c r="L10" s="27">
        <v>809.24</v>
      </c>
      <c r="M10" s="31">
        <v>0</v>
      </c>
      <c r="N10" s="28">
        <f t="shared" si="3"/>
        <v>938.6745</v>
      </c>
      <c r="O10" s="29">
        <f t="shared" si="4"/>
        <v>4661.1192</v>
      </c>
      <c r="P10" s="21"/>
    </row>
    <row r="11" spans="1:16" ht="12.75">
      <c r="A11" s="14" t="s">
        <v>3</v>
      </c>
      <c r="B11" s="15"/>
      <c r="C11" s="16"/>
      <c r="D11" s="24">
        <v>3655.69</v>
      </c>
      <c r="E11" s="25">
        <v>1163.6</v>
      </c>
      <c r="F11" s="23">
        <f t="shared" si="0"/>
        <v>4819.29</v>
      </c>
      <c r="G11" s="27">
        <f t="shared" si="1"/>
        <v>144.5787</v>
      </c>
      <c r="H11" s="30">
        <f t="shared" si="2"/>
        <v>289.1574</v>
      </c>
      <c r="I11" s="27">
        <v>1975</v>
      </c>
      <c r="J11" s="27">
        <v>0</v>
      </c>
      <c r="K11" s="27">
        <v>0</v>
      </c>
      <c r="L11" s="27">
        <v>809.24</v>
      </c>
      <c r="M11" s="31">
        <v>0</v>
      </c>
      <c r="N11" s="28">
        <f t="shared" si="3"/>
        <v>722.8935</v>
      </c>
      <c r="O11" s="29">
        <f t="shared" si="4"/>
        <v>3940.8696</v>
      </c>
      <c r="P11" s="21"/>
    </row>
    <row r="12" spans="1:16" ht="12.75">
      <c r="A12" s="14" t="s">
        <v>4</v>
      </c>
      <c r="B12" s="15"/>
      <c r="C12" s="16"/>
      <c r="D12" s="24">
        <v>5141.8</v>
      </c>
      <c r="E12" s="25">
        <v>1716.2</v>
      </c>
      <c r="F12" s="23">
        <f t="shared" si="0"/>
        <v>6858</v>
      </c>
      <c r="G12" s="27">
        <f t="shared" si="1"/>
        <v>205.73999999999998</v>
      </c>
      <c r="H12" s="30">
        <f t="shared" si="2"/>
        <v>411.47999999999996</v>
      </c>
      <c r="I12" s="27">
        <v>1975</v>
      </c>
      <c r="J12" s="27">
        <v>0</v>
      </c>
      <c r="K12" s="27">
        <v>0</v>
      </c>
      <c r="L12" s="27">
        <v>809.24</v>
      </c>
      <c r="M12" s="31">
        <v>0</v>
      </c>
      <c r="N12" s="28">
        <f t="shared" si="3"/>
        <v>1028.7</v>
      </c>
      <c r="O12" s="29">
        <f t="shared" si="4"/>
        <v>4430.16</v>
      </c>
      <c r="P12" s="21"/>
    </row>
    <row r="13" spans="1:16" ht="12.75">
      <c r="A13" s="14" t="s">
        <v>5</v>
      </c>
      <c r="B13" s="15"/>
      <c r="C13" s="16"/>
      <c r="D13" s="24">
        <v>4183.95</v>
      </c>
      <c r="E13" s="25">
        <v>1648.6</v>
      </c>
      <c r="F13" s="23">
        <f t="shared" si="0"/>
        <v>5832.549999999999</v>
      </c>
      <c r="G13" s="27">
        <f t="shared" si="1"/>
        <v>174.97649999999996</v>
      </c>
      <c r="H13" s="30">
        <f t="shared" si="2"/>
        <v>349.9529999999999</v>
      </c>
      <c r="I13" s="27">
        <v>1975</v>
      </c>
      <c r="J13" s="27">
        <v>0</v>
      </c>
      <c r="K13" s="27">
        <v>5688</v>
      </c>
      <c r="L13" s="27">
        <v>809.24</v>
      </c>
      <c r="M13" s="31">
        <v>0</v>
      </c>
      <c r="N13" s="28">
        <f t="shared" si="3"/>
        <v>874.8824999999998</v>
      </c>
      <c r="O13" s="29">
        <f t="shared" si="4"/>
        <v>9872.052</v>
      </c>
      <c r="P13" s="21"/>
    </row>
    <row r="14" spans="1:16" ht="12.75">
      <c r="A14" s="14" t="s">
        <v>6</v>
      </c>
      <c r="B14" s="15"/>
      <c r="C14" s="16"/>
      <c r="D14" s="24">
        <v>2607.6</v>
      </c>
      <c r="E14" s="25">
        <v>869.2</v>
      </c>
      <c r="F14" s="23">
        <f t="shared" si="0"/>
        <v>3476.8</v>
      </c>
      <c r="G14" s="27">
        <f t="shared" si="1"/>
        <v>104.304</v>
      </c>
      <c r="H14" s="30">
        <f t="shared" si="2"/>
        <v>208.608</v>
      </c>
      <c r="I14" s="27">
        <v>1975</v>
      </c>
      <c r="J14" s="27">
        <v>0</v>
      </c>
      <c r="K14" s="27">
        <v>2892</v>
      </c>
      <c r="L14" s="27">
        <v>809.24</v>
      </c>
      <c r="M14" s="31">
        <v>0</v>
      </c>
      <c r="N14" s="28">
        <f t="shared" si="3"/>
        <v>521.52</v>
      </c>
      <c r="O14" s="29">
        <f t="shared" si="4"/>
        <v>6510.6720000000005</v>
      </c>
      <c r="P14" s="21"/>
    </row>
    <row r="15" spans="1:16" ht="12.75">
      <c r="A15" s="14" t="s">
        <v>7</v>
      </c>
      <c r="B15" s="15"/>
      <c r="C15" s="16"/>
      <c r="D15" s="24">
        <v>5724.05</v>
      </c>
      <c r="E15" s="25">
        <v>1712.2</v>
      </c>
      <c r="F15" s="23">
        <f t="shared" si="0"/>
        <v>7436.25</v>
      </c>
      <c r="G15" s="27">
        <f t="shared" si="1"/>
        <v>223.0875</v>
      </c>
      <c r="H15" s="30">
        <f t="shared" si="2"/>
        <v>446.175</v>
      </c>
      <c r="I15" s="27">
        <v>1975</v>
      </c>
      <c r="J15" s="27">
        <v>0</v>
      </c>
      <c r="K15" s="27">
        <v>681</v>
      </c>
      <c r="L15" s="27">
        <v>809.24</v>
      </c>
      <c r="M15" s="31">
        <v>0</v>
      </c>
      <c r="N15" s="28">
        <f t="shared" si="3"/>
        <v>1115.4375</v>
      </c>
      <c r="O15" s="29">
        <f t="shared" si="4"/>
        <v>5249.94</v>
      </c>
      <c r="P15" s="21"/>
    </row>
    <row r="16" spans="1:16" ht="12.75">
      <c r="A16" s="14"/>
      <c r="B16" s="15" t="s">
        <v>8</v>
      </c>
      <c r="C16" s="16"/>
      <c r="D16" s="24">
        <v>2530.52</v>
      </c>
      <c r="E16" s="25">
        <v>942.4</v>
      </c>
      <c r="F16" s="23">
        <f t="shared" si="0"/>
        <v>3472.92</v>
      </c>
      <c r="G16" s="27">
        <f t="shared" si="1"/>
        <v>104.1876</v>
      </c>
      <c r="H16" s="30">
        <f t="shared" si="2"/>
        <v>208.3752</v>
      </c>
      <c r="I16" s="27">
        <v>1975</v>
      </c>
      <c r="J16" s="27">
        <v>0</v>
      </c>
      <c r="K16" s="27">
        <v>0</v>
      </c>
      <c r="L16" s="27">
        <v>809.24</v>
      </c>
      <c r="M16" s="31">
        <v>0</v>
      </c>
      <c r="N16" s="28">
        <f t="shared" si="3"/>
        <v>520.938</v>
      </c>
      <c r="O16" s="29">
        <f t="shared" si="4"/>
        <v>3617.7408000000005</v>
      </c>
      <c r="P16" s="21"/>
    </row>
    <row r="17" spans="1:16" ht="12.75">
      <c r="A17" s="14"/>
      <c r="B17" s="15"/>
      <c r="C17" s="16" t="s">
        <v>9</v>
      </c>
      <c r="D17" s="24">
        <v>3775</v>
      </c>
      <c r="E17" s="25">
        <v>1258.9</v>
      </c>
      <c r="F17" s="23">
        <f t="shared" si="0"/>
        <v>5033.9</v>
      </c>
      <c r="G17" s="27">
        <f t="shared" si="1"/>
        <v>151.017</v>
      </c>
      <c r="H17" s="30">
        <f t="shared" si="2"/>
        <v>302.034</v>
      </c>
      <c r="I17" s="27">
        <v>1975</v>
      </c>
      <c r="J17" s="27">
        <v>0</v>
      </c>
      <c r="K17" s="27">
        <v>0</v>
      </c>
      <c r="L17" s="27">
        <v>809.24</v>
      </c>
      <c r="M17" s="31">
        <f>3500+457.25</f>
        <v>3957.25</v>
      </c>
      <c r="N17" s="28">
        <f t="shared" si="3"/>
        <v>755.0849999999999</v>
      </c>
      <c r="O17" s="29">
        <f t="shared" si="4"/>
        <v>7949.626</v>
      </c>
      <c r="P17" s="21"/>
    </row>
    <row r="18" spans="1:16" ht="12.75">
      <c r="A18" s="14"/>
      <c r="B18" s="15"/>
      <c r="C18" s="16" t="s">
        <v>10</v>
      </c>
      <c r="D18" s="24">
        <v>3533.6</v>
      </c>
      <c r="E18" s="25">
        <v>1177.8</v>
      </c>
      <c r="F18" s="23">
        <f t="shared" si="0"/>
        <v>4711.4</v>
      </c>
      <c r="G18" s="27">
        <f t="shared" si="1"/>
        <v>141.34199999999998</v>
      </c>
      <c r="H18" s="30">
        <f t="shared" si="2"/>
        <v>282.68399999999997</v>
      </c>
      <c r="I18" s="27">
        <v>1975</v>
      </c>
      <c r="J18" s="27">
        <v>0</v>
      </c>
      <c r="K18" s="27">
        <v>23887</v>
      </c>
      <c r="L18" s="27">
        <v>809.24</v>
      </c>
      <c r="M18" s="31">
        <v>0</v>
      </c>
      <c r="N18" s="28">
        <f t="shared" si="3"/>
        <v>706.7099999999999</v>
      </c>
      <c r="O18" s="29">
        <f t="shared" si="4"/>
        <v>27801.976</v>
      </c>
      <c r="P18" s="21"/>
    </row>
    <row r="19" spans="1:16" ht="12.75">
      <c r="A19" s="14"/>
      <c r="B19" s="15"/>
      <c r="C19" s="16" t="s">
        <v>28</v>
      </c>
      <c r="D19" s="24">
        <v>4215.98</v>
      </c>
      <c r="E19" s="25">
        <v>1106.03</v>
      </c>
      <c r="F19" s="23">
        <f t="shared" si="0"/>
        <v>5322.009999999999</v>
      </c>
      <c r="G19" s="27">
        <f t="shared" si="1"/>
        <v>159.66029999999998</v>
      </c>
      <c r="H19" s="30">
        <f t="shared" si="2"/>
        <v>319.32059999999996</v>
      </c>
      <c r="I19" s="27">
        <v>1975</v>
      </c>
      <c r="J19" s="27">
        <v>0</v>
      </c>
      <c r="K19" s="27">
        <v>0</v>
      </c>
      <c r="L19" s="27">
        <v>809.24</v>
      </c>
      <c r="M19" s="31">
        <v>0</v>
      </c>
      <c r="N19" s="28">
        <f t="shared" si="3"/>
        <v>798.3014999999999</v>
      </c>
      <c r="O19" s="29">
        <f t="shared" si="4"/>
        <v>4061.5224000000003</v>
      </c>
      <c r="P19" s="21"/>
    </row>
    <row r="20" spans="1:16" ht="12.75">
      <c r="A20" s="14" t="s">
        <v>34</v>
      </c>
      <c r="B20" s="15"/>
      <c r="C20" s="16"/>
      <c r="D20" s="37">
        <f>SUM(D8:D19)</f>
        <v>45537.58</v>
      </c>
      <c r="E20" s="38">
        <f>SUM(E8:E19)</f>
        <v>15057.92</v>
      </c>
      <c r="F20" s="39">
        <f>SUM(F7:F19)</f>
        <v>44777.520000000004</v>
      </c>
      <c r="G20" s="39">
        <f aca="true" t="shared" si="5" ref="G20:O20">SUM(G8:G19)</f>
        <v>1817.8650000000002</v>
      </c>
      <c r="H20" s="39">
        <f t="shared" si="5"/>
        <v>3635.7300000000005</v>
      </c>
      <c r="I20" s="39">
        <f t="shared" si="5"/>
        <v>23700</v>
      </c>
      <c r="J20" s="39">
        <f t="shared" si="5"/>
        <v>0</v>
      </c>
      <c r="K20" s="39">
        <f t="shared" si="5"/>
        <v>33523</v>
      </c>
      <c r="L20" s="39">
        <f t="shared" si="5"/>
        <v>9710.88</v>
      </c>
      <c r="M20" s="39">
        <f t="shared" si="5"/>
        <v>3957.25</v>
      </c>
      <c r="N20" s="39">
        <f t="shared" si="5"/>
        <v>9089.324999999999</v>
      </c>
      <c r="O20" s="46">
        <f t="shared" si="5"/>
        <v>85434.05</v>
      </c>
      <c r="P20" s="47">
        <f>F20-O20</f>
        <v>-40656.53</v>
      </c>
    </row>
    <row r="24" spans="5:16" ht="12.75">
      <c r="E24" s="45" t="s">
        <v>46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</row>
    <row r="28" spans="4:19" ht="12.75">
      <c r="D28" s="57" t="s">
        <v>41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</row>
    <row r="29" spans="4:19" ht="12.75">
      <c r="D29" s="40" t="s">
        <v>36</v>
      </c>
      <c r="E29" s="58" t="s">
        <v>37</v>
      </c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60"/>
      <c r="R29" s="14" t="s">
        <v>38</v>
      </c>
      <c r="S29" s="14" t="s">
        <v>39</v>
      </c>
    </row>
    <row r="30" spans="4:19" ht="12.75">
      <c r="D30" s="41" t="s">
        <v>2</v>
      </c>
      <c r="E30" s="52" t="s">
        <v>42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14" t="s">
        <v>43</v>
      </c>
      <c r="S30" s="14">
        <v>0.01</v>
      </c>
    </row>
    <row r="31" spans="4:19" ht="12.75">
      <c r="D31" s="42"/>
      <c r="E31" s="53" t="s">
        <v>44</v>
      </c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5"/>
      <c r="R31" s="14" t="s">
        <v>45</v>
      </c>
      <c r="S31" s="14">
        <v>0.01</v>
      </c>
    </row>
    <row r="32" spans="4:19" ht="12.75">
      <c r="D32" s="43" t="s">
        <v>40</v>
      </c>
      <c r="E32" s="49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1"/>
      <c r="R32" s="44" t="s">
        <v>47</v>
      </c>
      <c r="S32" s="44">
        <v>0.375</v>
      </c>
    </row>
    <row r="33" spans="4:19" ht="12.75">
      <c r="D33" s="41" t="s">
        <v>5</v>
      </c>
      <c r="E33" s="52" t="s">
        <v>49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14" t="s">
        <v>50</v>
      </c>
      <c r="S33" s="14">
        <v>0.008</v>
      </c>
    </row>
    <row r="34" spans="4:19" ht="12.75">
      <c r="D34" s="42"/>
      <c r="E34" s="53" t="s">
        <v>51</v>
      </c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  <c r="R34" s="14" t="s">
        <v>50</v>
      </c>
      <c r="S34" s="14">
        <v>0.008</v>
      </c>
    </row>
    <row r="35" spans="4:19" ht="12.75">
      <c r="D35" s="43" t="s">
        <v>40</v>
      </c>
      <c r="E35" s="49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1"/>
      <c r="R35" s="44" t="s">
        <v>47</v>
      </c>
      <c r="S35" s="44">
        <v>2.791</v>
      </c>
    </row>
    <row r="36" spans="4:19" ht="12.75">
      <c r="D36" s="41" t="s">
        <v>5</v>
      </c>
      <c r="E36" s="56" t="s">
        <v>52</v>
      </c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14" t="s">
        <v>50</v>
      </c>
      <c r="S36" s="14">
        <v>0.06</v>
      </c>
    </row>
    <row r="37" spans="4:19" ht="12.75">
      <c r="D37" s="43" t="s">
        <v>40</v>
      </c>
      <c r="E37" s="49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1"/>
      <c r="R37" s="44" t="s">
        <v>47</v>
      </c>
      <c r="S37" s="44">
        <v>2.897</v>
      </c>
    </row>
    <row r="38" spans="4:19" ht="12.75">
      <c r="D38" s="41" t="s">
        <v>6</v>
      </c>
      <c r="E38" s="56" t="s">
        <v>54</v>
      </c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14" t="s">
        <v>55</v>
      </c>
      <c r="S38" s="14">
        <v>0.03</v>
      </c>
    </row>
    <row r="39" spans="4:19" ht="12.75">
      <c r="D39" s="41"/>
      <c r="E39" s="65" t="s">
        <v>56</v>
      </c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7"/>
      <c r="R39" s="14" t="s">
        <v>43</v>
      </c>
      <c r="S39" s="14">
        <v>0.01</v>
      </c>
    </row>
    <row r="40" spans="4:19" ht="12.75">
      <c r="D40" s="41"/>
      <c r="E40" s="65" t="s">
        <v>57</v>
      </c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7"/>
      <c r="R40" s="14" t="s">
        <v>58</v>
      </c>
      <c r="S40" s="14">
        <v>0.01</v>
      </c>
    </row>
    <row r="41" spans="4:20" ht="12.75">
      <c r="D41" s="43" t="s">
        <v>40</v>
      </c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1"/>
      <c r="R41" s="44" t="s">
        <v>47</v>
      </c>
      <c r="S41" s="44">
        <v>2.892</v>
      </c>
      <c r="T41" t="s">
        <v>53</v>
      </c>
    </row>
    <row r="42" spans="4:19" ht="12.75">
      <c r="D42" s="41" t="s">
        <v>7</v>
      </c>
      <c r="E42" s="65" t="s">
        <v>59</v>
      </c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7"/>
      <c r="R42" s="14" t="s">
        <v>50</v>
      </c>
      <c r="S42" s="14">
        <v>2</v>
      </c>
    </row>
    <row r="43" spans="4:19" ht="12.75">
      <c r="D43" s="43" t="s">
        <v>40</v>
      </c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1"/>
      <c r="R43" s="44" t="s">
        <v>47</v>
      </c>
      <c r="S43" s="44">
        <v>0.681</v>
      </c>
    </row>
    <row r="44" spans="4:19" ht="12.75">
      <c r="D44" s="41" t="s">
        <v>10</v>
      </c>
      <c r="E44" s="65" t="s">
        <v>60</v>
      </c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7"/>
      <c r="R44" s="14" t="s">
        <v>61</v>
      </c>
      <c r="S44" s="14">
        <v>1</v>
      </c>
    </row>
    <row r="45" spans="4:19" ht="12.75">
      <c r="D45" s="41"/>
      <c r="E45" s="65" t="s">
        <v>62</v>
      </c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7"/>
      <c r="R45" s="14" t="s">
        <v>63</v>
      </c>
      <c r="S45" s="14">
        <v>2</v>
      </c>
    </row>
    <row r="46" spans="4:19" ht="12.75">
      <c r="D46" s="41"/>
      <c r="E46" s="65" t="s">
        <v>64</v>
      </c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7"/>
      <c r="R46" s="14" t="s">
        <v>63</v>
      </c>
      <c r="S46" s="14">
        <v>2</v>
      </c>
    </row>
    <row r="47" spans="4:19" ht="12.75">
      <c r="D47" s="41"/>
      <c r="E47" s="65" t="s">
        <v>65</v>
      </c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7"/>
      <c r="R47" s="14" t="s">
        <v>55</v>
      </c>
      <c r="S47" s="14">
        <v>0.12</v>
      </c>
    </row>
    <row r="48" spans="4:19" ht="12.75">
      <c r="D48" s="41"/>
      <c r="E48" s="65" t="s">
        <v>66</v>
      </c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7"/>
      <c r="R48" s="14" t="s">
        <v>55</v>
      </c>
      <c r="S48" s="14">
        <v>0.12</v>
      </c>
    </row>
    <row r="49" spans="4:19" ht="12.75">
      <c r="D49" s="43" t="s">
        <v>40</v>
      </c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1"/>
      <c r="R49" s="44" t="s">
        <v>47</v>
      </c>
      <c r="S49" s="48">
        <v>23.887</v>
      </c>
    </row>
  </sheetData>
  <sheetProtection/>
  <mergeCells count="28">
    <mergeCell ref="E44:Q44"/>
    <mergeCell ref="E49:Q49"/>
    <mergeCell ref="E45:Q45"/>
    <mergeCell ref="E46:Q46"/>
    <mergeCell ref="E47:Q47"/>
    <mergeCell ref="E48:Q48"/>
    <mergeCell ref="E42:Q42"/>
    <mergeCell ref="E43:Q43"/>
    <mergeCell ref="E38:Q38"/>
    <mergeCell ref="E41:Q41"/>
    <mergeCell ref="E39:Q39"/>
    <mergeCell ref="E40:Q40"/>
    <mergeCell ref="A3:P3"/>
    <mergeCell ref="D28:S28"/>
    <mergeCell ref="E29:Q29"/>
    <mergeCell ref="E30:Q30"/>
    <mergeCell ref="E31:Q31"/>
    <mergeCell ref="A4:P4"/>
    <mergeCell ref="D5:F5"/>
    <mergeCell ref="H5:H6"/>
    <mergeCell ref="L5:N5"/>
    <mergeCell ref="O5:O6"/>
    <mergeCell ref="E37:Q37"/>
    <mergeCell ref="E33:Q33"/>
    <mergeCell ref="E34:Q34"/>
    <mergeCell ref="E35:Q35"/>
    <mergeCell ref="E36:Q36"/>
    <mergeCell ref="E32:Q32"/>
  </mergeCells>
  <printOptions/>
  <pageMargins left="0.4" right="0.1968503937007874" top="0.3937007874015748" bottom="0.3937007874015748" header="0.5118110236220472" footer="0.5118110236220472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2013-05-15T10:08:56Z</cp:lastPrinted>
  <dcterms:created xsi:type="dcterms:W3CDTF">2007-02-04T12:22:59Z</dcterms:created>
  <dcterms:modified xsi:type="dcterms:W3CDTF">2014-03-25T06:50:58Z</dcterms:modified>
  <cp:category/>
  <cp:version/>
  <cp:contentType/>
  <cp:contentStatus/>
</cp:coreProperties>
</file>