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225" windowHeight="5055" activeTab="0"/>
  </bookViews>
  <sheets>
    <sheet name="2012" sheetId="1" r:id="rId1"/>
  </sheets>
  <definedNames>
    <definedName name="_xlnm.Print_Area" localSheetId="0">'2012'!$A$3:$Q$41</definedName>
  </definedNames>
  <calcPr fullCalcOnLoad="1" refMode="R1C1"/>
</workbook>
</file>

<file path=xl/comments1.xml><?xml version="1.0" encoding="utf-8"?>
<comments xmlns="http://schemas.openxmlformats.org/spreadsheetml/2006/main">
  <authors>
    <author>Notebook</author>
    <author>Programmer</author>
    <author>user1</author>
  </authors>
  <commentList>
    <comment ref="M8" authorId="0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чистка подвала
</t>
        </r>
      </text>
    </comment>
    <comment ref="M11" authorId="1">
      <text>
        <r>
          <rPr>
            <b/>
            <sz val="8"/>
            <rFont val="Tahoma"/>
            <family val="2"/>
          </rPr>
          <t>Programmer:</t>
        </r>
        <r>
          <rPr>
            <sz val="8"/>
            <rFont val="Tahoma"/>
            <family val="2"/>
          </rPr>
          <t xml:space="preserve">
субботник</t>
        </r>
      </text>
    </comment>
    <comment ref="M16" authorId="2">
      <text>
        <r>
          <rPr>
            <b/>
            <sz val="8"/>
            <rFont val="Tahoma"/>
            <family val="2"/>
          </rPr>
          <t>user1:</t>
        </r>
        <r>
          <rPr>
            <sz val="8"/>
            <rFont val="Tahoma"/>
            <family val="2"/>
          </rPr>
          <t xml:space="preserve">
Опиловка деревьев</t>
        </r>
      </text>
    </comment>
    <comment ref="M19" authorId="2">
      <text>
        <r>
          <rPr>
            <b/>
            <sz val="8"/>
            <rFont val="Tahoma"/>
            <family val="2"/>
          </rPr>
          <t>user1:</t>
        </r>
        <r>
          <rPr>
            <sz val="8"/>
            <rFont val="Tahoma"/>
            <family val="2"/>
          </rPr>
          <t xml:space="preserve">
600 р. - смена замка</t>
        </r>
      </text>
    </comment>
  </commentList>
</comments>
</file>

<file path=xl/sharedStrings.xml><?xml version="1.0" encoding="utf-8"?>
<sst xmlns="http://schemas.openxmlformats.org/spreadsheetml/2006/main" count="78" uniqueCount="56">
  <si>
    <t xml:space="preserve">Остаток </t>
  </si>
  <si>
    <t xml:space="preserve">Поступило </t>
  </si>
  <si>
    <t xml:space="preserve">Оплата </t>
  </si>
  <si>
    <t>ЕРКЦ</t>
  </si>
  <si>
    <t>Налог</t>
  </si>
  <si>
    <t>Уборка</t>
  </si>
  <si>
    <t>Ремонт</t>
  </si>
  <si>
    <t xml:space="preserve">сметы </t>
  </si>
  <si>
    <t>Площадь</t>
  </si>
  <si>
    <t xml:space="preserve">Кол-во </t>
  </si>
  <si>
    <t>Электро-</t>
  </si>
  <si>
    <t>энергия</t>
  </si>
  <si>
    <t>тер.</t>
  </si>
  <si>
    <t>квар.</t>
  </si>
  <si>
    <t>на конец</t>
  </si>
  <si>
    <t>Расходы</t>
  </si>
  <si>
    <t>Содержание</t>
  </si>
  <si>
    <t>договор ав.</t>
  </si>
  <si>
    <t>Разное</t>
  </si>
  <si>
    <t>Ген. директор ООО "Георгиевск - ЖЭУ"                                            Никишина И.М.</t>
  </si>
  <si>
    <t>январь</t>
  </si>
  <si>
    <t>февраль</t>
  </si>
  <si>
    <t>март</t>
  </si>
  <si>
    <t>апрель</t>
  </si>
  <si>
    <t>эксплуатац</t>
  </si>
  <si>
    <t>содержание</t>
  </si>
  <si>
    <t>ремонт</t>
  </si>
  <si>
    <t>итого</t>
  </si>
  <si>
    <t>Учет доходов и расходов по Гагарина 240              2012 год</t>
  </si>
  <si>
    <t>май</t>
  </si>
  <si>
    <t>ит</t>
  </si>
  <si>
    <t>июнь</t>
  </si>
  <si>
    <t>Месяц</t>
  </si>
  <si>
    <t>Наименование работ</t>
  </si>
  <si>
    <t>ед. изм.</t>
  </si>
  <si>
    <t>кол-во</t>
  </si>
  <si>
    <t>ИТОГО</t>
  </si>
  <si>
    <t>тыс.руб.</t>
  </si>
  <si>
    <t>100м</t>
  </si>
  <si>
    <t>Перечень выполненных работ по сметам за 2012 год по Гагарина 240</t>
  </si>
  <si>
    <t>кв.18</t>
  </si>
  <si>
    <t>Прокладка трубопроводов канализации из полиэтиленовых труб высокой плотности диаметров: 100 мм</t>
  </si>
  <si>
    <t>Установка вентилей, задвижек, затворов, клапанов обратных, кранов проходных на трубопроводах из стальных труб диаметром: до 25 мм</t>
  </si>
  <si>
    <t>1шт</t>
  </si>
  <si>
    <t>июль</t>
  </si>
  <si>
    <t>август</t>
  </si>
  <si>
    <t>Гидравлическое испытание трубопроводов систем отопления, водопровода и горячего водоснабжения диаметром: до 50 мм</t>
  </si>
  <si>
    <t>сентябрь</t>
  </si>
  <si>
    <t>Выкашивание газонов: газонокосилкой</t>
  </si>
  <si>
    <t>100м2</t>
  </si>
  <si>
    <t>октябрь</t>
  </si>
  <si>
    <t>Ремонт отдельными местами рулонного покрытия с промазкой: битумными составами с заменой 1 слоя</t>
  </si>
  <si>
    <t>ноябрь</t>
  </si>
  <si>
    <t>кв.15</t>
  </si>
  <si>
    <t>Разборка трубопроводов из чугунных канализационных труб диаметром: 100мм</t>
  </si>
  <si>
    <t>декабрь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</si>
</sst>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#,##0.000_р_."/>
  </numFmts>
  <fonts count="43">
    <font>
      <sz val="10"/>
      <name val="Arial Cyr"/>
      <family val="0"/>
    </font>
    <font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1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164" fontId="0" fillId="4" borderId="12" xfId="0" applyNumberFormat="1" applyFill="1" applyBorder="1" applyAlignment="1">
      <alignment/>
    </xf>
    <xf numFmtId="164" fontId="0" fillId="32" borderId="12" xfId="0" applyNumberFormat="1" applyFill="1" applyBorder="1" applyAlignment="1">
      <alignment/>
    </xf>
    <xf numFmtId="164" fontId="0" fillId="32" borderId="12" xfId="0" applyNumberFormat="1" applyFill="1" applyBorder="1" applyAlignment="1">
      <alignment/>
    </xf>
    <xf numFmtId="164" fontId="0" fillId="4" borderId="10" xfId="0" applyNumberFormat="1" applyFill="1" applyBorder="1" applyAlignment="1">
      <alignment/>
    </xf>
    <xf numFmtId="164" fontId="0" fillId="32" borderId="10" xfId="0" applyNumberFormat="1" applyFill="1" applyBorder="1" applyAlignment="1">
      <alignment/>
    </xf>
    <xf numFmtId="164" fontId="0" fillId="32" borderId="10" xfId="0" applyNumberFormat="1" applyFill="1" applyBorder="1" applyAlignment="1">
      <alignment/>
    </xf>
    <xf numFmtId="2" fontId="0" fillId="0" borderId="11" xfId="0" applyNumberFormat="1" applyBorder="1" applyAlignment="1">
      <alignment horizontal="center"/>
    </xf>
    <xf numFmtId="164" fontId="0" fillId="5" borderId="12" xfId="0" applyNumberFormat="1" applyFill="1" applyBorder="1" applyAlignment="1">
      <alignment/>
    </xf>
    <xf numFmtId="164" fontId="7" fillId="5" borderId="12" xfId="0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0" fontId="4" fillId="0" borderId="12" xfId="0" applyNumberFormat="1" applyFont="1" applyBorder="1" applyAlignment="1">
      <alignment horizontal="left"/>
    </xf>
    <xf numFmtId="0" fontId="4" fillId="33" borderId="12" xfId="0" applyNumberFormat="1" applyFont="1" applyFill="1" applyBorder="1" applyAlignment="1">
      <alignment horizontal="left"/>
    </xf>
    <xf numFmtId="0" fontId="4" fillId="33" borderId="12" xfId="0" applyFont="1" applyFill="1" applyBorder="1" applyAlignment="1">
      <alignment/>
    </xf>
    <xf numFmtId="165" fontId="4" fillId="33" borderId="12" xfId="0" applyNumberFormat="1" applyFont="1" applyFill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164" fontId="0" fillId="4" borderId="11" xfId="0" applyNumberFormat="1" applyFill="1" applyBorder="1" applyAlignment="1">
      <alignment/>
    </xf>
    <xf numFmtId="2" fontId="0" fillId="5" borderId="17" xfId="0" applyNumberFormat="1" applyFill="1" applyBorder="1" applyAlignment="1">
      <alignment/>
    </xf>
    <xf numFmtId="164" fontId="1" fillId="32" borderId="14" xfId="0" applyNumberFormat="1" applyFont="1" applyFill="1" applyBorder="1" applyAlignment="1">
      <alignment/>
    </xf>
    <xf numFmtId="164" fontId="1" fillId="33" borderId="18" xfId="0" applyNumberFormat="1" applyFont="1" applyFill="1" applyBorder="1" applyAlignment="1">
      <alignment/>
    </xf>
    <xf numFmtId="166" fontId="0" fillId="32" borderId="10" xfId="0" applyNumberFormat="1" applyFill="1" applyBorder="1" applyAlignment="1">
      <alignment/>
    </xf>
    <xf numFmtId="2" fontId="4" fillId="33" borderId="13" xfId="0" applyNumberFormat="1" applyFont="1" applyFill="1" applyBorder="1" applyAlignment="1">
      <alignment/>
    </xf>
    <xf numFmtId="2" fontId="4" fillId="33" borderId="19" xfId="0" applyNumberFormat="1" applyFont="1" applyFill="1" applyBorder="1" applyAlignment="1">
      <alignment/>
    </xf>
    <xf numFmtId="165" fontId="4" fillId="34" borderId="12" xfId="0" applyNumberFormat="1" applyFont="1" applyFill="1" applyBorder="1" applyAlignment="1">
      <alignment/>
    </xf>
    <xf numFmtId="165" fontId="4" fillId="3" borderId="12" xfId="0" applyNumberFormat="1" applyFont="1" applyFill="1" applyBorder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13" xfId="0" applyNumberFormat="1" applyFont="1" applyBorder="1" applyAlignment="1">
      <alignment horizontal="left"/>
    </xf>
    <xf numFmtId="2" fontId="0" fillId="0" borderId="19" xfId="0" applyNumberFormat="1" applyFont="1" applyBorder="1" applyAlignment="1">
      <alignment horizontal="left"/>
    </xf>
    <xf numFmtId="2" fontId="0" fillId="0" borderId="23" xfId="0" applyNumberFormat="1" applyFont="1" applyBorder="1" applyAlignment="1">
      <alignment horizontal="left"/>
    </xf>
    <xf numFmtId="2" fontId="0" fillId="0" borderId="13" xfId="0" applyNumberFormat="1" applyBorder="1" applyAlignment="1">
      <alignment horizontal="left" wrapText="1"/>
    </xf>
    <xf numFmtId="2" fontId="0" fillId="0" borderId="19" xfId="0" applyNumberFormat="1" applyBorder="1" applyAlignment="1">
      <alignment horizontal="left" wrapText="1"/>
    </xf>
    <xf numFmtId="2" fontId="0" fillId="0" borderId="23" xfId="0" applyNumberFormat="1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4" fillId="35" borderId="24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4:S40"/>
  <sheetViews>
    <sheetView tabSelected="1" zoomScaleSheetLayoutView="100" zoomScalePageLayoutView="0" workbookViewId="0" topLeftCell="A1">
      <selection activeCell="I18" sqref="I18"/>
    </sheetView>
  </sheetViews>
  <sheetFormatPr defaultColWidth="9.00390625" defaultRowHeight="12.75"/>
  <cols>
    <col min="1" max="1" width="1.12109375" style="0" customWidth="1"/>
    <col min="2" max="2" width="1.625" style="3" customWidth="1"/>
    <col min="3" max="3" width="1.625" style="2" customWidth="1"/>
    <col min="4" max="5" width="10.75390625" style="1" customWidth="1"/>
    <col min="6" max="6" width="11.875" style="1" customWidth="1"/>
    <col min="7" max="7" width="9.875" style="1" customWidth="1"/>
    <col min="8" max="9" width="10.75390625" style="1" customWidth="1"/>
    <col min="10" max="10" width="8.25390625" style="1" customWidth="1"/>
    <col min="11" max="11" width="12.375" style="1" customWidth="1"/>
    <col min="12" max="12" width="11.00390625" style="1" customWidth="1"/>
    <col min="13" max="13" width="10.875" style="1" customWidth="1"/>
    <col min="14" max="14" width="10.625" style="1" customWidth="1"/>
    <col min="15" max="15" width="11.125" style="1" customWidth="1"/>
    <col min="16" max="16" width="11.875" style="0" customWidth="1"/>
    <col min="18" max="18" width="9.625" style="0" bestFit="1" customWidth="1"/>
  </cols>
  <sheetData>
    <row r="1" ht="12.75"/>
    <row r="2" ht="12.75"/>
    <row r="3" ht="12.75"/>
    <row r="4" spans="1:16" ht="12.75">
      <c r="A4" s="55" t="s">
        <v>28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2:16" ht="13.5" thickBot="1">
      <c r="B5" s="4" t="s">
        <v>8</v>
      </c>
      <c r="C5" s="5" t="s">
        <v>9</v>
      </c>
      <c r="D5" s="43" t="s">
        <v>1</v>
      </c>
      <c r="E5" s="44"/>
      <c r="F5" s="45"/>
      <c r="G5" s="6" t="s">
        <v>2</v>
      </c>
      <c r="H5" s="52" t="s">
        <v>4</v>
      </c>
      <c r="I5" s="6" t="s">
        <v>5</v>
      </c>
      <c r="J5" s="7" t="s">
        <v>10</v>
      </c>
      <c r="K5" s="16" t="s">
        <v>6</v>
      </c>
      <c r="L5" s="56" t="s">
        <v>16</v>
      </c>
      <c r="M5" s="57"/>
      <c r="N5" s="58"/>
      <c r="O5" s="52" t="s">
        <v>15</v>
      </c>
      <c r="P5" s="7" t="s">
        <v>0</v>
      </c>
    </row>
    <row r="6" spans="2:16" ht="13.5" thickBot="1">
      <c r="B6" s="8"/>
      <c r="C6" s="9" t="s">
        <v>13</v>
      </c>
      <c r="D6" s="11" t="s">
        <v>25</v>
      </c>
      <c r="E6" s="11" t="s">
        <v>26</v>
      </c>
      <c r="F6" s="11" t="s">
        <v>27</v>
      </c>
      <c r="G6" s="11" t="s">
        <v>3</v>
      </c>
      <c r="H6" s="53"/>
      <c r="I6" s="11" t="s">
        <v>12</v>
      </c>
      <c r="J6" s="11" t="s">
        <v>11</v>
      </c>
      <c r="K6" s="6" t="s">
        <v>7</v>
      </c>
      <c r="L6" s="17" t="s">
        <v>17</v>
      </c>
      <c r="M6" s="11" t="s">
        <v>18</v>
      </c>
      <c r="N6" s="11" t="s">
        <v>24</v>
      </c>
      <c r="O6" s="53"/>
      <c r="P6" s="10" t="s">
        <v>14</v>
      </c>
    </row>
    <row r="7" spans="2:16" ht="13.5" thickBot="1">
      <c r="B7" s="8"/>
      <c r="C7" s="9"/>
      <c r="D7" s="11"/>
      <c r="E7" s="32"/>
      <c r="F7" s="35">
        <v>80463.9</v>
      </c>
      <c r="G7" s="33"/>
      <c r="H7" s="24"/>
      <c r="I7" s="11"/>
      <c r="J7" s="11"/>
      <c r="K7" s="6"/>
      <c r="L7" s="17"/>
      <c r="M7" s="11"/>
      <c r="N7" s="11"/>
      <c r="O7" s="24"/>
      <c r="P7" s="10"/>
    </row>
    <row r="8" spans="1:16" ht="12.75">
      <c r="A8" s="13" t="s">
        <v>20</v>
      </c>
      <c r="B8" s="14">
        <v>1490</v>
      </c>
      <c r="C8" s="15">
        <v>24</v>
      </c>
      <c r="D8" s="21">
        <v>6191.4</v>
      </c>
      <c r="E8" s="21">
        <v>2064.12</v>
      </c>
      <c r="F8" s="34">
        <f aca="true" t="shared" si="0" ref="F8:F19">SUM(D8:E8)</f>
        <v>8255.52</v>
      </c>
      <c r="G8" s="22">
        <f aca="true" t="shared" si="1" ref="G8:G19">SUM(F8*0.03)</f>
        <v>247.6656</v>
      </c>
      <c r="H8" s="22">
        <f aca="true" t="shared" si="2" ref="H8:H19">SUM(F8*0.06)</f>
        <v>495.3312</v>
      </c>
      <c r="I8" s="20">
        <v>2170</v>
      </c>
      <c r="J8" s="23">
        <v>0</v>
      </c>
      <c r="K8" s="23">
        <v>0</v>
      </c>
      <c r="L8" s="20">
        <v>1594.3</v>
      </c>
      <c r="M8" s="23">
        <v>2380</v>
      </c>
      <c r="N8" s="23">
        <f aca="true" t="shared" si="3" ref="N8:N19">SUM(F8*0.15)</f>
        <v>1238.328</v>
      </c>
      <c r="O8" s="23">
        <f aca="true" t="shared" si="4" ref="O8:O19">SUM(G8:N8)</f>
        <v>8125.6248</v>
      </c>
      <c r="P8" s="12"/>
    </row>
    <row r="9" spans="1:16" ht="12.75">
      <c r="A9" s="13" t="s">
        <v>21</v>
      </c>
      <c r="B9" s="14"/>
      <c r="C9" s="15"/>
      <c r="D9" s="21">
        <v>3719.9</v>
      </c>
      <c r="E9" s="21">
        <v>1240</v>
      </c>
      <c r="F9" s="21">
        <f t="shared" si="0"/>
        <v>4959.9</v>
      </c>
      <c r="G9" s="22">
        <f t="shared" si="1"/>
        <v>148.797</v>
      </c>
      <c r="H9" s="22">
        <f t="shared" si="2"/>
        <v>297.594</v>
      </c>
      <c r="I9" s="23">
        <v>2170</v>
      </c>
      <c r="J9" s="23">
        <v>0</v>
      </c>
      <c r="K9" s="23">
        <v>0</v>
      </c>
      <c r="L9" s="23">
        <v>1594.3</v>
      </c>
      <c r="M9" s="23">
        <v>0</v>
      </c>
      <c r="N9" s="23">
        <f t="shared" si="3"/>
        <v>743.9849999999999</v>
      </c>
      <c r="O9" s="23">
        <f t="shared" si="4"/>
        <v>4954.6759999999995</v>
      </c>
      <c r="P9" s="12"/>
    </row>
    <row r="10" spans="1:16" ht="12.75">
      <c r="A10" s="13" t="s">
        <v>22</v>
      </c>
      <c r="B10" s="14"/>
      <c r="C10" s="15"/>
      <c r="D10" s="21">
        <v>12841.9</v>
      </c>
      <c r="E10" s="21">
        <v>4280.6</v>
      </c>
      <c r="F10" s="21">
        <f t="shared" si="0"/>
        <v>17122.5</v>
      </c>
      <c r="G10" s="22">
        <f t="shared" si="1"/>
        <v>513.675</v>
      </c>
      <c r="H10" s="22">
        <f t="shared" si="2"/>
        <v>1027.35</v>
      </c>
      <c r="I10" s="23">
        <v>2170</v>
      </c>
      <c r="J10" s="23">
        <v>0</v>
      </c>
      <c r="K10" s="23">
        <v>0</v>
      </c>
      <c r="L10" s="23">
        <v>1594.3</v>
      </c>
      <c r="M10" s="23">
        <v>0</v>
      </c>
      <c r="N10" s="23">
        <f t="shared" si="3"/>
        <v>2568.375</v>
      </c>
      <c r="O10" s="23">
        <f t="shared" si="4"/>
        <v>7873.7</v>
      </c>
      <c r="P10" s="12"/>
    </row>
    <row r="11" spans="1:16" ht="12.75">
      <c r="A11" s="13" t="s">
        <v>23</v>
      </c>
      <c r="B11" s="14"/>
      <c r="C11" s="15"/>
      <c r="D11" s="21">
        <v>7201</v>
      </c>
      <c r="E11" s="21">
        <v>2467</v>
      </c>
      <c r="F11" s="21">
        <f t="shared" si="0"/>
        <v>9668</v>
      </c>
      <c r="G11" s="22">
        <f t="shared" si="1"/>
        <v>290.03999999999996</v>
      </c>
      <c r="H11" s="22">
        <f t="shared" si="2"/>
        <v>580.0799999999999</v>
      </c>
      <c r="I11" s="23">
        <v>2170</v>
      </c>
      <c r="J11" s="23">
        <v>0</v>
      </c>
      <c r="K11" s="23">
        <v>0</v>
      </c>
      <c r="L11" s="23">
        <v>1594.3</v>
      </c>
      <c r="M11" s="23">
        <v>424</v>
      </c>
      <c r="N11" s="23">
        <f t="shared" si="3"/>
        <v>1450.2</v>
      </c>
      <c r="O11" s="23">
        <f t="shared" si="4"/>
        <v>6508.62</v>
      </c>
      <c r="P11" s="12"/>
    </row>
    <row r="12" spans="1:18" ht="12.75">
      <c r="A12" s="13" t="s">
        <v>29</v>
      </c>
      <c r="B12" s="14"/>
      <c r="C12" s="15"/>
      <c r="D12" s="18">
        <v>7770</v>
      </c>
      <c r="E12" s="18">
        <v>2685.55</v>
      </c>
      <c r="F12" s="21">
        <f t="shared" si="0"/>
        <v>10455.55</v>
      </c>
      <c r="G12" s="22">
        <f t="shared" si="1"/>
        <v>313.6665</v>
      </c>
      <c r="H12" s="22">
        <f t="shared" si="2"/>
        <v>627.333</v>
      </c>
      <c r="I12" s="23">
        <v>2170</v>
      </c>
      <c r="J12" s="23">
        <v>0</v>
      </c>
      <c r="K12" s="38">
        <v>1239</v>
      </c>
      <c r="L12" s="23">
        <v>1594.3</v>
      </c>
      <c r="M12" s="20">
        <v>0</v>
      </c>
      <c r="N12" s="23">
        <f t="shared" si="3"/>
        <v>1568.3324999999998</v>
      </c>
      <c r="O12" s="23">
        <f t="shared" si="4"/>
        <v>7512.632</v>
      </c>
      <c r="P12" s="12"/>
      <c r="R12" s="1"/>
    </row>
    <row r="13" spans="1:18" ht="12.75">
      <c r="A13" s="13" t="s">
        <v>31</v>
      </c>
      <c r="B13" s="14"/>
      <c r="C13" s="15"/>
      <c r="D13" s="18">
        <v>9992.8</v>
      </c>
      <c r="E13" s="18">
        <v>3502.05</v>
      </c>
      <c r="F13" s="21">
        <f t="shared" si="0"/>
        <v>13494.849999999999</v>
      </c>
      <c r="G13" s="22">
        <f t="shared" si="1"/>
        <v>404.84549999999996</v>
      </c>
      <c r="H13" s="22">
        <f t="shared" si="2"/>
        <v>809.6909999999999</v>
      </c>
      <c r="I13" s="20">
        <v>2170</v>
      </c>
      <c r="J13" s="23">
        <v>0</v>
      </c>
      <c r="K13" s="23">
        <v>0</v>
      </c>
      <c r="L13" s="20">
        <v>1594.3</v>
      </c>
      <c r="M13" s="19">
        <v>0</v>
      </c>
      <c r="N13" s="23">
        <f t="shared" si="3"/>
        <v>2024.2274999999997</v>
      </c>
      <c r="O13" s="23">
        <f t="shared" si="4"/>
        <v>7003.064</v>
      </c>
      <c r="P13" s="12"/>
      <c r="R13" s="1"/>
    </row>
    <row r="14" spans="1:16" ht="12.75">
      <c r="A14" s="13" t="s">
        <v>44</v>
      </c>
      <c r="B14" s="14"/>
      <c r="C14" s="15"/>
      <c r="D14" s="21">
        <v>6321.88</v>
      </c>
      <c r="E14" s="21">
        <v>2107.4</v>
      </c>
      <c r="F14" s="21">
        <f t="shared" si="0"/>
        <v>8429.28</v>
      </c>
      <c r="G14" s="22">
        <f t="shared" si="1"/>
        <v>252.8784</v>
      </c>
      <c r="H14" s="22">
        <f t="shared" si="2"/>
        <v>505.7568</v>
      </c>
      <c r="I14" s="20">
        <v>2170</v>
      </c>
      <c r="J14" s="23">
        <v>0</v>
      </c>
      <c r="K14" s="23">
        <v>0</v>
      </c>
      <c r="L14" s="20">
        <v>1594.3</v>
      </c>
      <c r="M14" s="19">
        <v>0</v>
      </c>
      <c r="N14" s="23">
        <f t="shared" si="3"/>
        <v>1264.392</v>
      </c>
      <c r="O14" s="23">
        <f t="shared" si="4"/>
        <v>5787.3272</v>
      </c>
      <c r="P14" s="12"/>
    </row>
    <row r="15" spans="1:16" ht="12.75">
      <c r="A15" s="13" t="s">
        <v>45</v>
      </c>
      <c r="B15" s="14"/>
      <c r="C15" s="15"/>
      <c r="D15" s="21">
        <v>6131.12</v>
      </c>
      <c r="E15" s="21">
        <v>2043.6</v>
      </c>
      <c r="F15" s="21">
        <f t="shared" si="0"/>
        <v>8174.719999999999</v>
      </c>
      <c r="G15" s="22">
        <f t="shared" si="1"/>
        <v>245.24159999999998</v>
      </c>
      <c r="H15" s="22">
        <f t="shared" si="2"/>
        <v>490.48319999999995</v>
      </c>
      <c r="I15" s="20">
        <v>2170</v>
      </c>
      <c r="J15" s="23">
        <v>0</v>
      </c>
      <c r="K15" s="23">
        <v>6022</v>
      </c>
      <c r="L15" s="20">
        <v>1594.3</v>
      </c>
      <c r="M15" s="19">
        <v>0</v>
      </c>
      <c r="N15" s="23">
        <f t="shared" si="3"/>
        <v>1226.2079999999999</v>
      </c>
      <c r="O15" s="23">
        <f t="shared" si="4"/>
        <v>11748.2328</v>
      </c>
      <c r="P15" s="12"/>
    </row>
    <row r="16" spans="1:19" ht="12.75">
      <c r="A16" s="13" t="s">
        <v>47</v>
      </c>
      <c r="B16" s="14"/>
      <c r="C16" s="15"/>
      <c r="D16" s="21">
        <v>8528.2</v>
      </c>
      <c r="E16" s="21">
        <v>2809.4</v>
      </c>
      <c r="F16" s="21">
        <f t="shared" si="0"/>
        <v>11337.6</v>
      </c>
      <c r="G16" s="22">
        <f t="shared" si="1"/>
        <v>340.128</v>
      </c>
      <c r="H16" s="22">
        <f t="shared" si="2"/>
        <v>680.256</v>
      </c>
      <c r="I16" s="20">
        <v>2170</v>
      </c>
      <c r="J16" s="23">
        <v>0</v>
      </c>
      <c r="K16" s="23">
        <v>3439</v>
      </c>
      <c r="L16" s="20">
        <v>1594.3</v>
      </c>
      <c r="M16" s="19">
        <v>9060</v>
      </c>
      <c r="N16" s="23">
        <f t="shared" si="3"/>
        <v>1700.64</v>
      </c>
      <c r="O16" s="23">
        <f t="shared" si="4"/>
        <v>18984.324</v>
      </c>
      <c r="P16" s="12"/>
      <c r="S16" s="1">
        <f>F17-O17</f>
        <v>2641.866399999999</v>
      </c>
    </row>
    <row r="17" spans="1:16" ht="12.75">
      <c r="A17" s="13" t="s">
        <v>50</v>
      </c>
      <c r="B17" s="14"/>
      <c r="C17" s="15"/>
      <c r="D17" s="21">
        <v>10211.64</v>
      </c>
      <c r="E17" s="21">
        <v>3007</v>
      </c>
      <c r="F17" s="21">
        <f t="shared" si="0"/>
        <v>13218.64</v>
      </c>
      <c r="G17" s="22">
        <f t="shared" si="1"/>
        <v>396.5592</v>
      </c>
      <c r="H17" s="22">
        <f t="shared" si="2"/>
        <v>793.1184</v>
      </c>
      <c r="I17" s="20">
        <v>2170</v>
      </c>
      <c r="J17" s="23">
        <v>0</v>
      </c>
      <c r="K17" s="23">
        <v>3640</v>
      </c>
      <c r="L17" s="20">
        <v>1594.3</v>
      </c>
      <c r="M17" s="19">
        <v>0</v>
      </c>
      <c r="N17" s="23">
        <f t="shared" si="3"/>
        <v>1982.7959999999998</v>
      </c>
      <c r="O17" s="23">
        <f t="shared" si="4"/>
        <v>10576.7736</v>
      </c>
      <c r="P17" s="12"/>
    </row>
    <row r="18" spans="1:16" ht="12.75">
      <c r="A18" s="13" t="s">
        <v>52</v>
      </c>
      <c r="B18" s="14"/>
      <c r="C18" s="15"/>
      <c r="D18" s="21">
        <v>6675</v>
      </c>
      <c r="E18" s="21">
        <v>2225.49</v>
      </c>
      <c r="F18" s="21">
        <f t="shared" si="0"/>
        <v>8900.49</v>
      </c>
      <c r="G18" s="22">
        <f t="shared" si="1"/>
        <v>267.0147</v>
      </c>
      <c r="H18" s="22">
        <f t="shared" si="2"/>
        <v>534.0294</v>
      </c>
      <c r="I18" s="20">
        <v>2170</v>
      </c>
      <c r="J18" s="23">
        <v>0</v>
      </c>
      <c r="K18" s="23">
        <v>0</v>
      </c>
      <c r="L18" s="20">
        <v>1594.3</v>
      </c>
      <c r="M18" s="19">
        <v>0</v>
      </c>
      <c r="N18" s="23">
        <f t="shared" si="3"/>
        <v>1335.0735</v>
      </c>
      <c r="O18" s="23">
        <f t="shared" si="4"/>
        <v>5900.417600000001</v>
      </c>
      <c r="P18" s="12"/>
    </row>
    <row r="19" spans="1:16" ht="12.75">
      <c r="A19" s="13" t="s">
        <v>55</v>
      </c>
      <c r="B19" s="14"/>
      <c r="C19" s="15"/>
      <c r="D19" s="21">
        <f>8239.8+328.8</f>
        <v>8568.599999999999</v>
      </c>
      <c r="E19" s="21">
        <f>2746.11+109.6</f>
        <v>2855.71</v>
      </c>
      <c r="F19" s="21">
        <f t="shared" si="0"/>
        <v>11424.309999999998</v>
      </c>
      <c r="G19" s="22">
        <f t="shared" si="1"/>
        <v>342.7292999999999</v>
      </c>
      <c r="H19" s="22">
        <f t="shared" si="2"/>
        <v>685.4585999999998</v>
      </c>
      <c r="I19" s="20">
        <v>2170</v>
      </c>
      <c r="J19" s="23">
        <v>0</v>
      </c>
      <c r="K19" s="23">
        <v>0</v>
      </c>
      <c r="L19" s="20">
        <v>1594.3</v>
      </c>
      <c r="M19" s="19">
        <v>600</v>
      </c>
      <c r="N19" s="23">
        <f t="shared" si="3"/>
        <v>1713.6464999999996</v>
      </c>
      <c r="O19" s="23">
        <f t="shared" si="4"/>
        <v>7106.1344</v>
      </c>
      <c r="P19" s="12"/>
    </row>
    <row r="20" spans="1:16" ht="13.5" thickBot="1">
      <c r="A20" s="13" t="s">
        <v>30</v>
      </c>
      <c r="B20" s="14" t="s">
        <v>30</v>
      </c>
      <c r="C20" s="15"/>
      <c r="D20" s="25">
        <f>SUM(D8:D19)</f>
        <v>94153.44</v>
      </c>
      <c r="E20" s="25">
        <f>SUM(E8:E19)</f>
        <v>31287.92</v>
      </c>
      <c r="F20" s="26">
        <f>SUM(F7:F19)</f>
        <v>205905.26</v>
      </c>
      <c r="G20" s="26">
        <f aca="true" t="shared" si="5" ref="G20:O20">SUM(G8:G19)</f>
        <v>3763.2408</v>
      </c>
      <c r="H20" s="26">
        <f t="shared" si="5"/>
        <v>7526.4816</v>
      </c>
      <c r="I20" s="26">
        <f t="shared" si="5"/>
        <v>26040</v>
      </c>
      <c r="J20" s="26">
        <f t="shared" si="5"/>
        <v>0</v>
      </c>
      <c r="K20" s="26">
        <f t="shared" si="5"/>
        <v>14340</v>
      </c>
      <c r="L20" s="26">
        <f t="shared" si="5"/>
        <v>19131.599999999995</v>
      </c>
      <c r="M20" s="26">
        <f t="shared" si="5"/>
        <v>12464</v>
      </c>
      <c r="N20" s="26">
        <f t="shared" si="5"/>
        <v>18816.203999999998</v>
      </c>
      <c r="O20" s="26">
        <f t="shared" si="5"/>
        <v>102081.52639999999</v>
      </c>
      <c r="P20" s="37">
        <f>F20-O20</f>
        <v>103823.73360000002</v>
      </c>
    </row>
    <row r="21" ht="12.75">
      <c r="P21" s="36" t="e">
        <f>P20-#REF!</f>
        <v>#REF!</v>
      </c>
    </row>
    <row r="22" ht="12.75">
      <c r="P22" s="1"/>
    </row>
    <row r="23" spans="4:16" ht="12.75">
      <c r="D23" s="59" t="s">
        <v>19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</row>
    <row r="26" spans="4:16" ht="12.75">
      <c r="D26" s="54" t="s">
        <v>39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</row>
    <row r="27" spans="4:16" ht="12.75">
      <c r="D27" s="27" t="s">
        <v>32</v>
      </c>
      <c r="E27" s="56" t="s">
        <v>33</v>
      </c>
      <c r="F27" s="57"/>
      <c r="G27" s="57"/>
      <c r="H27" s="57"/>
      <c r="I27" s="57"/>
      <c r="J27" s="57"/>
      <c r="K27" s="57"/>
      <c r="L27" s="57"/>
      <c r="M27" s="57"/>
      <c r="N27" s="58"/>
      <c r="O27" s="13" t="s">
        <v>34</v>
      </c>
      <c r="P27" s="13" t="s">
        <v>35</v>
      </c>
    </row>
    <row r="28" spans="4:16" ht="12.75">
      <c r="D28" s="28" t="s">
        <v>29</v>
      </c>
      <c r="E28" s="46" t="s">
        <v>41</v>
      </c>
      <c r="F28" s="47"/>
      <c r="G28" s="47"/>
      <c r="H28" s="47"/>
      <c r="I28" s="47"/>
      <c r="J28" s="47"/>
      <c r="K28" s="47"/>
      <c r="L28" s="47"/>
      <c r="M28" s="47"/>
      <c r="N28" s="48"/>
      <c r="O28" s="13" t="s">
        <v>38</v>
      </c>
      <c r="P28" s="13">
        <v>0.005</v>
      </c>
    </row>
    <row r="29" spans="4:17" ht="12.75">
      <c r="D29" s="29" t="s">
        <v>36</v>
      </c>
      <c r="E29" s="39"/>
      <c r="F29" s="40"/>
      <c r="G29" s="40"/>
      <c r="H29" s="40"/>
      <c r="I29" s="40"/>
      <c r="J29" s="40"/>
      <c r="K29" s="40"/>
      <c r="L29" s="40"/>
      <c r="M29" s="40"/>
      <c r="N29" s="40"/>
      <c r="O29" s="30" t="s">
        <v>37</v>
      </c>
      <c r="P29" s="31">
        <v>0.398</v>
      </c>
      <c r="Q29" t="s">
        <v>40</v>
      </c>
    </row>
    <row r="30" spans="4:16" ht="26.25" customHeight="1">
      <c r="D30" s="28" t="s">
        <v>29</v>
      </c>
      <c r="E30" s="49" t="s">
        <v>42</v>
      </c>
      <c r="F30" s="50"/>
      <c r="G30" s="50"/>
      <c r="H30" s="50"/>
      <c r="I30" s="50"/>
      <c r="J30" s="50"/>
      <c r="K30" s="50"/>
      <c r="L30" s="50"/>
      <c r="M30" s="50"/>
      <c r="N30" s="51"/>
      <c r="O30" s="13" t="s">
        <v>43</v>
      </c>
      <c r="P30" s="13">
        <v>1</v>
      </c>
    </row>
    <row r="31" spans="4:16" ht="12.75">
      <c r="D31" s="29" t="s">
        <v>36</v>
      </c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30" t="s">
        <v>37</v>
      </c>
      <c r="P31" s="31">
        <v>0.841</v>
      </c>
    </row>
    <row r="32" spans="4:16" ht="27" customHeight="1">
      <c r="D32" s="28" t="s">
        <v>45</v>
      </c>
      <c r="E32" s="49" t="s">
        <v>46</v>
      </c>
      <c r="F32" s="50"/>
      <c r="G32" s="50"/>
      <c r="H32" s="50"/>
      <c r="I32" s="50"/>
      <c r="J32" s="50"/>
      <c r="K32" s="50"/>
      <c r="L32" s="50"/>
      <c r="M32" s="50"/>
      <c r="N32" s="51"/>
      <c r="O32" s="13" t="s">
        <v>38</v>
      </c>
      <c r="P32" s="13">
        <v>2.6</v>
      </c>
    </row>
    <row r="33" spans="4:16" ht="12.75">
      <c r="D33" s="29" t="s">
        <v>36</v>
      </c>
      <c r="E33" s="39"/>
      <c r="F33" s="40"/>
      <c r="G33" s="40"/>
      <c r="H33" s="40"/>
      <c r="I33" s="40"/>
      <c r="J33" s="40"/>
      <c r="K33" s="40"/>
      <c r="L33" s="40"/>
      <c r="M33" s="40"/>
      <c r="N33" s="40"/>
      <c r="O33" s="30" t="s">
        <v>37</v>
      </c>
      <c r="P33" s="31">
        <v>5.511</v>
      </c>
    </row>
    <row r="34" spans="4:16" ht="12.75">
      <c r="D34" s="28" t="s">
        <v>45</v>
      </c>
      <c r="E34" s="49" t="s">
        <v>48</v>
      </c>
      <c r="F34" s="50"/>
      <c r="G34" s="50"/>
      <c r="H34" s="50"/>
      <c r="I34" s="50"/>
      <c r="J34" s="50"/>
      <c r="K34" s="50"/>
      <c r="L34" s="50"/>
      <c r="M34" s="50"/>
      <c r="N34" s="51"/>
      <c r="O34" s="13" t="s">
        <v>49</v>
      </c>
      <c r="P34" s="13">
        <v>1.5</v>
      </c>
    </row>
    <row r="35" spans="4:16" ht="12.75">
      <c r="D35" s="29" t="s">
        <v>36</v>
      </c>
      <c r="E35" s="39"/>
      <c r="F35" s="40"/>
      <c r="G35" s="40"/>
      <c r="H35" s="40"/>
      <c r="I35" s="40"/>
      <c r="J35" s="40"/>
      <c r="K35" s="40"/>
      <c r="L35" s="40"/>
      <c r="M35" s="40"/>
      <c r="N35" s="40"/>
      <c r="O35" s="30" t="s">
        <v>37</v>
      </c>
      <c r="P35" s="31">
        <v>0.511</v>
      </c>
    </row>
    <row r="36" spans="4:16" ht="12.75">
      <c r="D36" s="28" t="s">
        <v>47</v>
      </c>
      <c r="E36" s="49" t="s">
        <v>51</v>
      </c>
      <c r="F36" s="50"/>
      <c r="G36" s="50"/>
      <c r="H36" s="50"/>
      <c r="I36" s="50"/>
      <c r="J36" s="50"/>
      <c r="K36" s="50"/>
      <c r="L36" s="50"/>
      <c r="M36" s="50"/>
      <c r="N36" s="51"/>
      <c r="O36" s="13" t="s">
        <v>49</v>
      </c>
      <c r="P36" s="13">
        <v>0.2</v>
      </c>
    </row>
    <row r="37" spans="4:16" ht="12.75">
      <c r="D37" s="29" t="s">
        <v>36</v>
      </c>
      <c r="E37" s="39"/>
      <c r="F37" s="40"/>
      <c r="G37" s="40"/>
      <c r="H37" s="40"/>
      <c r="I37" s="40"/>
      <c r="J37" s="40"/>
      <c r="K37" s="40"/>
      <c r="L37" s="40"/>
      <c r="M37" s="40"/>
      <c r="N37" s="40"/>
      <c r="O37" s="30" t="s">
        <v>37</v>
      </c>
      <c r="P37" s="41">
        <v>3.439</v>
      </c>
    </row>
    <row r="38" spans="4:16" ht="12.75">
      <c r="D38" s="28" t="s">
        <v>50</v>
      </c>
      <c r="E38" s="49" t="s">
        <v>54</v>
      </c>
      <c r="F38" s="50"/>
      <c r="G38" s="50"/>
      <c r="H38" s="50"/>
      <c r="I38" s="50"/>
      <c r="J38" s="50"/>
      <c r="K38" s="50"/>
      <c r="L38" s="50"/>
      <c r="M38" s="50"/>
      <c r="N38" s="51"/>
      <c r="O38" s="13" t="s">
        <v>38</v>
      </c>
      <c r="P38" s="13">
        <v>0.035</v>
      </c>
    </row>
    <row r="39" spans="4:16" ht="12.75">
      <c r="D39" s="28"/>
      <c r="E39" s="49" t="s">
        <v>41</v>
      </c>
      <c r="F39" s="50"/>
      <c r="G39" s="50"/>
      <c r="H39" s="50"/>
      <c r="I39" s="50"/>
      <c r="J39" s="50"/>
      <c r="K39" s="50"/>
      <c r="L39" s="50"/>
      <c r="M39" s="50"/>
      <c r="N39" s="51"/>
      <c r="O39" s="13" t="s">
        <v>38</v>
      </c>
      <c r="P39" s="13">
        <v>0.035</v>
      </c>
    </row>
    <row r="40" spans="4:17" ht="12.75">
      <c r="D40" s="29" t="s">
        <v>36</v>
      </c>
      <c r="E40" s="39"/>
      <c r="F40" s="40"/>
      <c r="G40" s="40"/>
      <c r="H40" s="40"/>
      <c r="I40" s="40"/>
      <c r="J40" s="40"/>
      <c r="K40" s="40"/>
      <c r="L40" s="40"/>
      <c r="M40" s="40"/>
      <c r="N40" s="40"/>
      <c r="O40" s="30" t="s">
        <v>37</v>
      </c>
      <c r="P40" s="42">
        <v>3.64</v>
      </c>
      <c r="Q40" t="s">
        <v>53</v>
      </c>
    </row>
  </sheetData>
  <sheetProtection/>
  <mergeCells count="15">
    <mergeCell ref="L5:N5"/>
    <mergeCell ref="E39:N39"/>
    <mergeCell ref="E36:N36"/>
    <mergeCell ref="E34:N34"/>
    <mergeCell ref="D26:P26"/>
    <mergeCell ref="O5:O6"/>
    <mergeCell ref="A4:P4"/>
    <mergeCell ref="E27:N27"/>
    <mergeCell ref="E32:N32"/>
    <mergeCell ref="D23:P23"/>
    <mergeCell ref="D5:F5"/>
    <mergeCell ref="E28:N28"/>
    <mergeCell ref="E30:N30"/>
    <mergeCell ref="H5:H6"/>
    <mergeCell ref="E38:N38"/>
  </mergeCells>
  <printOptions/>
  <pageMargins left="0.26" right="0.16" top="0.3937007874015748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2013-07-24T06:43:16Z</cp:lastPrinted>
  <dcterms:created xsi:type="dcterms:W3CDTF">2007-02-04T12:22:59Z</dcterms:created>
  <dcterms:modified xsi:type="dcterms:W3CDTF">2014-03-25T04:32:46Z</dcterms:modified>
  <cp:category/>
  <cp:version/>
  <cp:contentType/>
  <cp:contentStatus/>
</cp:coreProperties>
</file>