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225" windowHeight="50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Q58" i="1" l="1"/>
  <c r="P58" i="1"/>
  <c r="M58" i="1"/>
  <c r="L58" i="1"/>
  <c r="I58" i="1"/>
  <c r="H58" i="1"/>
  <c r="E58" i="1"/>
  <c r="Q57" i="1"/>
  <c r="P57" i="1"/>
  <c r="I57" i="1"/>
  <c r="H57" i="1"/>
  <c r="E57" i="1"/>
  <c r="Q56" i="1" l="1"/>
  <c r="P56" i="1"/>
  <c r="I56" i="1"/>
  <c r="H56" i="1"/>
  <c r="E56" i="1"/>
  <c r="H55" i="1" l="1"/>
  <c r="E55" i="1"/>
  <c r="I55" i="1" s="1"/>
  <c r="P55" i="1" l="1"/>
  <c r="Q55" i="1" s="1"/>
  <c r="H54" i="1"/>
  <c r="E54" i="1"/>
  <c r="I54" i="1" s="1"/>
  <c r="P54" i="1" l="1"/>
  <c r="I53" i="1"/>
  <c r="E52" i="1"/>
  <c r="I52" i="1" s="1"/>
  <c r="E53" i="1"/>
  <c r="H53" i="1" s="1"/>
  <c r="P53" i="1" s="1"/>
  <c r="H52" i="1"/>
  <c r="P52" i="1" s="1"/>
  <c r="E51" i="1"/>
  <c r="H51" i="1" s="1"/>
  <c r="E50" i="1"/>
  <c r="I50" i="1" s="1"/>
  <c r="H4" i="1"/>
  <c r="I4" i="1"/>
  <c r="H5" i="1"/>
  <c r="I5" i="1"/>
  <c r="P5" i="1"/>
  <c r="H6" i="1"/>
  <c r="I6" i="1"/>
  <c r="P6" i="1" s="1"/>
  <c r="H7" i="1"/>
  <c r="I7" i="1"/>
  <c r="P7" i="1" s="1"/>
  <c r="H8" i="1"/>
  <c r="I8" i="1"/>
  <c r="H9" i="1"/>
  <c r="I9" i="1"/>
  <c r="P9" i="1"/>
  <c r="H10" i="1"/>
  <c r="I10" i="1"/>
  <c r="P10" i="1" s="1"/>
  <c r="H11" i="1"/>
  <c r="I11" i="1"/>
  <c r="P11" i="1" s="1"/>
  <c r="H12" i="1"/>
  <c r="I12" i="1"/>
  <c r="H13" i="1"/>
  <c r="I13" i="1"/>
  <c r="P13" i="1"/>
  <c r="H14" i="1"/>
  <c r="I14" i="1"/>
  <c r="P14" i="1" s="1"/>
  <c r="H15" i="1"/>
  <c r="I15" i="1"/>
  <c r="P15" i="1" s="1"/>
  <c r="H16" i="1"/>
  <c r="I16" i="1"/>
  <c r="H17" i="1"/>
  <c r="I17" i="1"/>
  <c r="P17" i="1"/>
  <c r="H18" i="1"/>
  <c r="I18" i="1"/>
  <c r="P18" i="1" s="1"/>
  <c r="H19" i="1"/>
  <c r="I19" i="1"/>
  <c r="P19" i="1" s="1"/>
  <c r="H20" i="1"/>
  <c r="I20" i="1"/>
  <c r="H21" i="1"/>
  <c r="I21" i="1"/>
  <c r="P21" i="1"/>
  <c r="H22" i="1"/>
  <c r="I22" i="1"/>
  <c r="P22" i="1" s="1"/>
  <c r="H23" i="1"/>
  <c r="I23" i="1"/>
  <c r="P23" i="1" s="1"/>
  <c r="H24" i="1"/>
  <c r="I24" i="1"/>
  <c r="H25" i="1"/>
  <c r="I25" i="1"/>
  <c r="P25" i="1"/>
  <c r="H26" i="1"/>
  <c r="I26" i="1"/>
  <c r="P26" i="1" s="1"/>
  <c r="H27" i="1"/>
  <c r="I27" i="1"/>
  <c r="P27" i="1" s="1"/>
  <c r="H28" i="1"/>
  <c r="I28" i="1"/>
  <c r="H29" i="1"/>
  <c r="I29" i="1"/>
  <c r="P29" i="1"/>
  <c r="H30" i="1"/>
  <c r="I30" i="1"/>
  <c r="P30" i="1" s="1"/>
  <c r="H31" i="1"/>
  <c r="I31" i="1"/>
  <c r="P31" i="1" s="1"/>
  <c r="H32" i="1"/>
  <c r="I32" i="1"/>
  <c r="H33" i="1"/>
  <c r="I33" i="1"/>
  <c r="P33" i="1"/>
  <c r="H34" i="1"/>
  <c r="I34" i="1"/>
  <c r="P34" i="1" s="1"/>
  <c r="H35" i="1"/>
  <c r="I35" i="1"/>
  <c r="P35" i="1" s="1"/>
  <c r="H36" i="1"/>
  <c r="I36" i="1"/>
  <c r="H37" i="1"/>
  <c r="P37" i="1" s="1"/>
  <c r="I37" i="1"/>
  <c r="H38" i="1"/>
  <c r="I38" i="1"/>
  <c r="P38" i="1" s="1"/>
  <c r="H39" i="1"/>
  <c r="I39" i="1"/>
  <c r="P39" i="1" s="1"/>
  <c r="H40" i="1"/>
  <c r="I40" i="1"/>
  <c r="H41" i="1"/>
  <c r="I41" i="1"/>
  <c r="P41" i="1"/>
  <c r="E42" i="1"/>
  <c r="H42" i="1"/>
  <c r="P42" i="1" s="1"/>
  <c r="I42" i="1"/>
  <c r="E43" i="1"/>
  <c r="H43" i="1"/>
  <c r="I43" i="1"/>
  <c r="P43" i="1"/>
  <c r="E44" i="1"/>
  <c r="H44" i="1"/>
  <c r="I44" i="1"/>
  <c r="P44" i="1"/>
  <c r="E45" i="1"/>
  <c r="H45" i="1"/>
  <c r="P45" i="1" s="1"/>
  <c r="I45" i="1"/>
  <c r="H46" i="1"/>
  <c r="I46" i="1"/>
  <c r="P46" i="1" s="1"/>
  <c r="E47" i="1"/>
  <c r="H47" i="1" s="1"/>
  <c r="I47" i="1"/>
  <c r="E48" i="1"/>
  <c r="H48" i="1" s="1"/>
  <c r="I48" i="1"/>
  <c r="E49" i="1"/>
  <c r="H49" i="1" s="1"/>
  <c r="I49" i="1"/>
  <c r="P49" i="1" l="1"/>
  <c r="P48" i="1"/>
  <c r="P47" i="1"/>
  <c r="P40" i="1"/>
  <c r="P36" i="1"/>
  <c r="P32" i="1"/>
  <c r="P28" i="1"/>
  <c r="P24" i="1"/>
  <c r="P20" i="1"/>
  <c r="P16" i="1"/>
  <c r="P12" i="1"/>
  <c r="P8" i="1"/>
  <c r="P4" i="1"/>
  <c r="H50" i="1"/>
  <c r="P50" i="1" s="1"/>
  <c r="I51" i="1"/>
  <c r="P51" i="1" s="1"/>
  <c r="Q59" i="1" l="1"/>
</calcChain>
</file>

<file path=xl/comments1.xml><?xml version="1.0" encoding="utf-8"?>
<comments xmlns="http://schemas.openxmlformats.org/spreadsheetml/2006/main">
  <authors>
    <author>user1</author>
  </authors>
  <commentList>
    <comment ref="B43" authorId="0">
      <text>
        <r>
          <rPr>
            <b/>
            <sz val="8"/>
            <color indexed="81"/>
            <rFont val="Tahoma"/>
            <charset val="204"/>
          </rPr>
          <t>user1:</t>
        </r>
        <r>
          <rPr>
            <sz val="8"/>
            <color indexed="81"/>
            <rFont val="Tahoma"/>
            <charset val="204"/>
          </rPr>
          <t xml:space="preserve">
2013 год</t>
        </r>
      </text>
    </comment>
  </commentList>
</comments>
</file>

<file path=xl/sharedStrings.xml><?xml version="1.0" encoding="utf-8"?>
<sst xmlns="http://schemas.openxmlformats.org/spreadsheetml/2006/main" count="81" uniqueCount="47">
  <si>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</si>
  <si>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</si>
  <si>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</si>
  <si>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</si>
  <si>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</si>
  <si>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</si>
  <si>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</si>
  <si>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</si>
  <si>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</si>
  <si>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</si>
  <si>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Электро-</t>
  </si>
  <si>
    <t>энергия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</si>
  <si>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</si>
  <si>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</si>
  <si>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</si>
  <si>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</si>
  <si>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</si>
  <si>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</si>
  <si>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</si>
  <si>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</si>
  <si>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 xml:space="preserve"> </t>
  </si>
  <si>
    <t xml:space="preserve">эксплуатац. </t>
  </si>
  <si>
    <t>содержание</t>
  </si>
  <si>
    <t>ремонт</t>
  </si>
  <si>
    <t>итого</t>
  </si>
  <si>
    <t>а</t>
  </si>
  <si>
    <t>с</t>
  </si>
  <si>
    <t>о</t>
  </si>
  <si>
    <t>н</t>
  </si>
  <si>
    <t>д</t>
  </si>
  <si>
    <t>я</t>
  </si>
  <si>
    <t>ф</t>
  </si>
  <si>
    <t>м</t>
  </si>
  <si>
    <t>и</t>
  </si>
  <si>
    <t>июль</t>
  </si>
  <si>
    <t>август</t>
  </si>
  <si>
    <t>сентябрь</t>
  </si>
  <si>
    <t>октябрь</t>
  </si>
  <si>
    <t>Учет доходов и расходов по Парковая1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</si>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</sst>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1" xfId="0" applyFont="1" applyBorder="1"/>
    <xf numFmtId="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Fill="1" applyBorder="1"/>
    <xf numFmtId="0" fontId="1" fillId="0" borderId="2" xfId="0" applyFont="1" applyBorder="1"/>
    <xf numFmtId="1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1" fillId="0" borderId="3" xfId="0" applyFont="1" applyBorder="1"/>
    <xf numFmtId="1" fontId="0" fillId="0" borderId="3" xfId="0" applyNumberFormat="1" applyBorder="1"/>
    <xf numFmtId="2" fontId="0" fillId="0" borderId="4" xfId="0" applyNumberFormat="1" applyBorder="1" applyAlignment="1"/>
    <xf numFmtId="0" fontId="0" fillId="0" borderId="0" xfId="0" applyAlignment="1"/>
    <xf numFmtId="2" fontId="0" fillId="0" borderId="5" xfId="0" applyNumberFormat="1" applyBorder="1"/>
    <xf numFmtId="2" fontId="0" fillId="0" borderId="3" xfId="0" applyNumberFormat="1" applyBorder="1"/>
    <xf numFmtId="4" fontId="0" fillId="0" borderId="3" xfId="0" applyNumberFormat="1" applyBorder="1"/>
    <xf numFmtId="164" fontId="0" fillId="2" borderId="3" xfId="0" applyNumberFormat="1" applyFill="1" applyBorder="1" applyAlignment="1"/>
    <xf numFmtId="164" fontId="0" fillId="3" borderId="3" xfId="0" applyNumberFormat="1" applyFill="1" applyBorder="1" applyAlignment="1"/>
    <xf numFmtId="164" fontId="0" fillId="3" borderId="3" xfId="0" applyNumberFormat="1" applyFill="1" applyBorder="1"/>
    <xf numFmtId="164" fontId="0" fillId="3" borderId="1" xfId="0" applyNumberFormat="1" applyFill="1" applyBorder="1" applyAlignment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17" fontId="0" fillId="0" borderId="0" xfId="0" applyNumberForma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4" fontId="0" fillId="0" borderId="0" xfId="0" applyNumberFormat="1" applyFill="1" applyBorder="1"/>
    <xf numFmtId="17" fontId="0" fillId="8" borderId="1" xfId="0" applyNumberFormat="1" applyFill="1" applyBorder="1" applyAlignment="1">
      <alignment horizontal="left"/>
    </xf>
    <xf numFmtId="17" fontId="1" fillId="8" borderId="1" xfId="0" applyNumberFormat="1" applyFon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7" fontId="0" fillId="0" borderId="3" xfId="0" applyNumberFormat="1" applyFill="1" applyBorder="1" applyAlignment="1">
      <alignment horizontal="left"/>
    </xf>
    <xf numFmtId="17" fontId="1" fillId="0" borderId="3" xfId="0" applyNumberFormat="1" applyFont="1" applyFill="1" applyBorder="1" applyAlignment="1">
      <alignment horizontal="left"/>
    </xf>
    <xf numFmtId="1" fontId="0" fillId="0" borderId="3" xfId="0" applyNumberFormat="1" applyFill="1" applyBorder="1" applyAlignment="1">
      <alignment horizontal="left"/>
    </xf>
    <xf numFmtId="164" fontId="0" fillId="0" borderId="3" xfId="0" applyNumberFormat="1" applyFill="1" applyBorder="1"/>
    <xf numFmtId="0" fontId="0" fillId="0" borderId="3" xfId="0" applyFill="1" applyBorder="1"/>
    <xf numFmtId="0" fontId="0" fillId="0" borderId="0" xfId="0" applyFill="1" applyBorder="1"/>
    <xf numFmtId="0" fontId="0" fillId="7" borderId="1" xfId="0" applyFill="1" applyBorder="1"/>
    <xf numFmtId="164" fontId="0" fillId="2" borderId="1" xfId="0" applyNumberFormat="1" applyFill="1" applyBorder="1" applyAlignment="1"/>
    <xf numFmtId="164" fontId="0" fillId="3" borderId="1" xfId="0" applyNumberFormat="1" applyFill="1" applyBorder="1"/>
    <xf numFmtId="4" fontId="0" fillId="0" borderId="1" xfId="0" applyNumberFormat="1" applyBorder="1"/>
    <xf numFmtId="2" fontId="0" fillId="8" borderId="0" xfId="0" applyNumberFormat="1" applyFill="1"/>
    <xf numFmtId="164" fontId="0" fillId="9" borderId="1" xfId="0" applyNumberFormat="1" applyFill="1" applyBorder="1"/>
    <xf numFmtId="164" fontId="0" fillId="3" borderId="3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164" fontId="0" fillId="2" borderId="3" xfId="0" applyNumberFormat="1" applyFill="1" applyBorder="1"/>
    <xf numFmtId="0" fontId="0" fillId="10" borderId="1" xfId="0" applyFill="1" applyBorder="1"/>
    <xf numFmtId="0" fontId="1" fillId="10" borderId="1" xfId="0" applyFont="1" applyFill="1" applyBorder="1"/>
    <xf numFmtId="1" fontId="0" fillId="10" borderId="1" xfId="0" applyNumberFormat="1" applyFill="1" applyBorder="1"/>
    <xf numFmtId="4" fontId="3" fillId="8" borderId="3" xfId="0" applyNumberFormat="1" applyFont="1" applyFill="1" applyBorder="1"/>
    <xf numFmtId="0" fontId="0" fillId="0" borderId="0" xfId="0" applyBorder="1" applyAlignment="1">
      <alignment horizontal="center" vertical="center" textRotation="90"/>
    </xf>
    <xf numFmtId="4" fontId="0" fillId="0" borderId="0" xfId="0" applyNumberFormat="1" applyBorder="1"/>
    <xf numFmtId="0" fontId="0" fillId="11" borderId="1" xfId="0" applyFill="1" applyBorder="1"/>
    <xf numFmtId="0" fontId="1" fillId="11" borderId="1" xfId="0" applyFont="1" applyFill="1" applyBorder="1"/>
    <xf numFmtId="1" fontId="0" fillId="11" borderId="1" xfId="0" applyNumberFormat="1" applyFill="1" applyBorder="1"/>
    <xf numFmtId="164" fontId="0" fillId="11" borderId="1" xfId="0" applyNumberFormat="1" applyFill="1" applyBorder="1" applyAlignment="1"/>
    <xf numFmtId="164" fontId="0" fillId="11" borderId="1" xfId="0" applyNumberFormat="1" applyFill="1" applyBorder="1"/>
    <xf numFmtId="164" fontId="0" fillId="11" borderId="1" xfId="0" applyNumberForma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6"/>
  <sheetViews>
    <sheetView tabSelected="1" topLeftCell="A16" workbookViewId="0">
      <selection activeCell="B62" sqref="B62:P62"/>
    </sheetView>
  </sheetViews>
  <sheetFormatPr defaultRowHeight="12.75" x14ac:dyDescent="0.2"/>
  <cols>
    <col min="1" max="1" width="3.5703125" customWidth="1"/>
    <col min="2" max="2" width="2.28515625" customWidth="1"/>
    <col min="3" max="3" width="3.140625" style="3" customWidth="1"/>
    <col min="4" max="4" width="1.85546875" style="2" customWidth="1"/>
    <col min="5" max="5" width="11" style="1" customWidth="1"/>
    <col min="6" max="6" width="10.85546875" style="1" customWidth="1"/>
    <col min="7" max="7" width="10.7109375" style="1" customWidth="1"/>
    <col min="8" max="9" width="10" style="1" customWidth="1"/>
    <col min="10" max="10" width="11.28515625" style="1" customWidth="1"/>
    <col min="11" max="11" width="9.85546875" style="1" customWidth="1"/>
    <col min="12" max="12" width="12.42578125" style="1" customWidth="1"/>
    <col min="13" max="14" width="10.7109375" style="1" customWidth="1"/>
    <col min="15" max="15" width="10.85546875" style="1" customWidth="1"/>
    <col min="16" max="16" width="11.28515625" style="1" customWidth="1"/>
    <col min="17" max="17" width="10.85546875" customWidth="1"/>
    <col min="18" max="18" width="10.5703125" customWidth="1"/>
  </cols>
  <sheetData>
    <row r="1" spans="1:19" x14ac:dyDescent="0.2">
      <c r="B1" s="63" t="s">
        <v>38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5"/>
      <c r="S1" s="15"/>
    </row>
    <row r="2" spans="1:19" x14ac:dyDescent="0.2">
      <c r="C2" s="4" t="s">
        <v>8</v>
      </c>
      <c r="D2" s="5" t="s">
        <v>9</v>
      </c>
      <c r="E2" s="69" t="s">
        <v>1</v>
      </c>
      <c r="F2" s="70"/>
      <c r="G2" s="71"/>
      <c r="H2" s="6" t="s">
        <v>2</v>
      </c>
      <c r="I2" s="64" t="s">
        <v>4</v>
      </c>
      <c r="J2" s="6" t="s">
        <v>5</v>
      </c>
      <c r="K2" s="7" t="s">
        <v>10</v>
      </c>
      <c r="L2" s="14" t="s">
        <v>6</v>
      </c>
      <c r="M2" s="66" t="s">
        <v>16</v>
      </c>
      <c r="N2" s="67"/>
      <c r="O2" s="68"/>
      <c r="P2" s="64" t="s">
        <v>15</v>
      </c>
      <c r="Q2" s="7" t="s">
        <v>0</v>
      </c>
    </row>
    <row r="3" spans="1:19" x14ac:dyDescent="0.2">
      <c r="C3" s="8">
        <v>190.1</v>
      </c>
      <c r="D3" s="9" t="s">
        <v>13</v>
      </c>
      <c r="E3" s="17" t="s">
        <v>22</v>
      </c>
      <c r="F3" s="17" t="s">
        <v>23</v>
      </c>
      <c r="G3" s="17" t="s">
        <v>24</v>
      </c>
      <c r="H3" s="11" t="s">
        <v>3</v>
      </c>
      <c r="I3" s="65"/>
      <c r="J3" s="11" t="s">
        <v>12</v>
      </c>
      <c r="K3" s="11" t="s">
        <v>11</v>
      </c>
      <c r="L3" s="6" t="s">
        <v>7</v>
      </c>
      <c r="M3" s="16" t="s">
        <v>17</v>
      </c>
      <c r="N3" s="11" t="s">
        <v>18</v>
      </c>
      <c r="O3" s="11" t="s">
        <v>21</v>
      </c>
      <c r="P3" s="65"/>
      <c r="Q3" s="10" t="s">
        <v>14</v>
      </c>
    </row>
    <row r="4" spans="1:19" x14ac:dyDescent="0.2">
      <c r="A4" s="73">
        <v>2009</v>
      </c>
      <c r="B4" s="24" t="s">
        <v>27</v>
      </c>
      <c r="C4" s="12"/>
      <c r="D4" s="13"/>
      <c r="E4" s="19">
        <v>800.39</v>
      </c>
      <c r="F4" s="19"/>
      <c r="G4" s="19"/>
      <c r="H4" s="20">
        <f>SUM(E4*0.03)</f>
        <v>24.011699999999998</v>
      </c>
      <c r="I4" s="20">
        <f>E4*0.06</f>
        <v>48.023399999999995</v>
      </c>
      <c r="J4" s="21"/>
      <c r="K4" s="22"/>
      <c r="L4" s="21">
        <v>1276</v>
      </c>
      <c r="M4" s="21">
        <v>1038.9000000000001</v>
      </c>
      <c r="N4" s="21"/>
      <c r="O4" s="21"/>
      <c r="P4" s="21">
        <f t="shared" ref="P4:P57" si="0">SUM(H4:O4)</f>
        <v>2386.9351000000001</v>
      </c>
      <c r="Q4" s="18"/>
      <c r="R4" s="23"/>
    </row>
    <row r="5" spans="1:19" x14ac:dyDescent="0.2">
      <c r="A5" s="73"/>
      <c r="B5" s="24" t="s">
        <v>28</v>
      </c>
      <c r="C5" s="12"/>
      <c r="D5" s="13"/>
      <c r="E5" s="19">
        <v>0</v>
      </c>
      <c r="F5" s="19"/>
      <c r="G5" s="19"/>
      <c r="H5" s="20">
        <f t="shared" ref="H5:H35" si="1">SUM(E5*0.03)</f>
        <v>0</v>
      </c>
      <c r="I5" s="20">
        <f t="shared" ref="I5:I54" si="2">E5*0.06</f>
        <v>0</v>
      </c>
      <c r="J5" s="21"/>
      <c r="K5" s="22"/>
      <c r="L5" s="21">
        <v>0</v>
      </c>
      <c r="M5" s="21">
        <v>1038.9000000000001</v>
      </c>
      <c r="N5" s="21"/>
      <c r="O5" s="21"/>
      <c r="P5" s="21">
        <f t="shared" si="0"/>
        <v>1038.9000000000001</v>
      </c>
      <c r="Q5" s="18"/>
      <c r="R5" s="23"/>
      <c r="S5" s="40"/>
    </row>
    <row r="6" spans="1:19" x14ac:dyDescent="0.2">
      <c r="A6" s="73"/>
      <c r="B6" s="24" t="s">
        <v>29</v>
      </c>
      <c r="C6" s="12"/>
      <c r="D6" s="13"/>
      <c r="E6" s="19">
        <v>798.79</v>
      </c>
      <c r="F6" s="19"/>
      <c r="G6" s="19"/>
      <c r="H6" s="20">
        <f t="shared" si="1"/>
        <v>23.963699999999999</v>
      </c>
      <c r="I6" s="20">
        <f t="shared" si="2"/>
        <v>47.927399999999999</v>
      </c>
      <c r="J6" s="21"/>
      <c r="K6" s="22"/>
      <c r="L6" s="21">
        <v>0</v>
      </c>
      <c r="M6" s="21">
        <v>1038.9000000000001</v>
      </c>
      <c r="N6" s="21"/>
      <c r="O6" s="21"/>
      <c r="P6" s="21">
        <f t="shared" si="0"/>
        <v>1110.7911000000001</v>
      </c>
      <c r="Q6" s="18"/>
      <c r="R6" s="23"/>
    </row>
    <row r="7" spans="1:19" x14ac:dyDescent="0.2">
      <c r="A7" s="73">
        <v>2010</v>
      </c>
      <c r="B7" s="25" t="s">
        <v>30</v>
      </c>
      <c r="C7" s="12"/>
      <c r="D7" s="13"/>
      <c r="E7" s="19">
        <v>0</v>
      </c>
      <c r="F7" s="19"/>
      <c r="G7" s="19"/>
      <c r="H7" s="20">
        <f t="shared" si="1"/>
        <v>0</v>
      </c>
      <c r="I7" s="20">
        <f t="shared" si="2"/>
        <v>0</v>
      </c>
      <c r="J7" s="21"/>
      <c r="K7" s="22"/>
      <c r="L7" s="21">
        <v>0</v>
      </c>
      <c r="M7" s="21">
        <v>1038.9000000000001</v>
      </c>
      <c r="N7" s="21"/>
      <c r="O7" s="21"/>
      <c r="P7" s="21">
        <f t="shared" si="0"/>
        <v>1038.9000000000001</v>
      </c>
      <c r="Q7" s="18"/>
      <c r="R7" s="23"/>
    </row>
    <row r="8" spans="1:19" x14ac:dyDescent="0.2">
      <c r="A8" s="73"/>
      <c r="B8" s="25" t="s">
        <v>31</v>
      </c>
      <c r="C8" s="12"/>
      <c r="D8" s="13"/>
      <c r="E8" s="19">
        <v>0</v>
      </c>
      <c r="F8" s="19"/>
      <c r="G8" s="19"/>
      <c r="H8" s="20">
        <f t="shared" si="1"/>
        <v>0</v>
      </c>
      <c r="I8" s="20">
        <f t="shared" si="2"/>
        <v>0</v>
      </c>
      <c r="J8" s="21"/>
      <c r="K8" s="22"/>
      <c r="L8" s="21">
        <v>0</v>
      </c>
      <c r="M8" s="21">
        <v>1038.9000000000001</v>
      </c>
      <c r="N8" s="21"/>
      <c r="O8" s="21"/>
      <c r="P8" s="21">
        <f t="shared" si="0"/>
        <v>1038.9000000000001</v>
      </c>
      <c r="Q8" s="18"/>
      <c r="R8" s="23"/>
    </row>
    <row r="9" spans="1:19" x14ac:dyDescent="0.2">
      <c r="A9" s="73"/>
      <c r="B9" s="25" t="s">
        <v>32</v>
      </c>
      <c r="C9" s="12"/>
      <c r="D9" s="13"/>
      <c r="E9" s="19">
        <v>1228.6300000000001</v>
      </c>
      <c r="F9" s="19"/>
      <c r="G9" s="19"/>
      <c r="H9" s="20">
        <f t="shared" si="1"/>
        <v>36.858899999999998</v>
      </c>
      <c r="I9" s="20">
        <f t="shared" si="2"/>
        <v>73.717799999999997</v>
      </c>
      <c r="J9" s="21"/>
      <c r="K9" s="22"/>
      <c r="L9" s="21">
        <v>0</v>
      </c>
      <c r="M9" s="21">
        <v>1038.9000000000001</v>
      </c>
      <c r="N9" s="21"/>
      <c r="O9" s="21"/>
      <c r="P9" s="21">
        <f t="shared" si="0"/>
        <v>1149.4767000000002</v>
      </c>
      <c r="Q9" s="18"/>
      <c r="R9" s="23"/>
    </row>
    <row r="10" spans="1:19" x14ac:dyDescent="0.2">
      <c r="A10" s="73"/>
      <c r="B10" s="25" t="s">
        <v>25</v>
      </c>
      <c r="C10" s="12"/>
      <c r="D10" s="13"/>
      <c r="E10" s="19">
        <v>4132.63</v>
      </c>
      <c r="F10" s="19"/>
      <c r="G10" s="19"/>
      <c r="H10" s="20">
        <f t="shared" si="1"/>
        <v>123.9789</v>
      </c>
      <c r="I10" s="20">
        <f t="shared" si="2"/>
        <v>247.95779999999999</v>
      </c>
      <c r="J10" s="21"/>
      <c r="K10" s="22"/>
      <c r="L10" s="21">
        <v>0</v>
      </c>
      <c r="M10" s="21">
        <v>1038.9000000000001</v>
      </c>
      <c r="N10" s="21"/>
      <c r="O10" s="21"/>
      <c r="P10" s="21">
        <f t="shared" si="0"/>
        <v>1410.8367000000001</v>
      </c>
      <c r="Q10" s="18"/>
      <c r="R10" s="23"/>
    </row>
    <row r="11" spans="1:19" x14ac:dyDescent="0.2">
      <c r="A11" s="73"/>
      <c r="B11" s="25" t="s">
        <v>32</v>
      </c>
      <c r="C11" s="12"/>
      <c r="D11" s="13"/>
      <c r="E11" s="19">
        <v>0</v>
      </c>
      <c r="F11" s="19"/>
      <c r="G11" s="19"/>
      <c r="H11" s="20">
        <f t="shared" si="1"/>
        <v>0</v>
      </c>
      <c r="I11" s="20">
        <f t="shared" si="2"/>
        <v>0</v>
      </c>
      <c r="J11" s="21"/>
      <c r="K11" s="22"/>
      <c r="L11" s="21">
        <v>0</v>
      </c>
      <c r="M11" s="21">
        <v>1038.9000000000001</v>
      </c>
      <c r="N11" s="21"/>
      <c r="O11" s="21"/>
      <c r="P11" s="21">
        <f t="shared" si="0"/>
        <v>1038.9000000000001</v>
      </c>
      <c r="Q11" s="18"/>
      <c r="R11" s="23"/>
    </row>
    <row r="12" spans="1:19" x14ac:dyDescent="0.2">
      <c r="A12" s="73"/>
      <c r="B12" s="25" t="s">
        <v>33</v>
      </c>
      <c r="C12" s="12"/>
      <c r="D12" s="13"/>
      <c r="E12" s="19">
        <v>0</v>
      </c>
      <c r="F12" s="19"/>
      <c r="G12" s="19"/>
      <c r="H12" s="20">
        <f t="shared" si="1"/>
        <v>0</v>
      </c>
      <c r="I12" s="20">
        <f t="shared" si="2"/>
        <v>0</v>
      </c>
      <c r="J12" s="21"/>
      <c r="K12" s="22"/>
      <c r="L12" s="21">
        <v>0</v>
      </c>
      <c r="M12" s="21">
        <v>1038.9000000000001</v>
      </c>
      <c r="N12" s="21"/>
      <c r="O12" s="21"/>
      <c r="P12" s="21">
        <f t="shared" si="0"/>
        <v>1038.9000000000001</v>
      </c>
      <c r="Q12" s="18"/>
      <c r="R12" s="23"/>
    </row>
    <row r="13" spans="1:19" x14ac:dyDescent="0.2">
      <c r="A13" s="73"/>
      <c r="B13" s="25" t="s">
        <v>33</v>
      </c>
      <c r="C13" s="12"/>
      <c r="D13" s="13"/>
      <c r="E13" s="19">
        <v>0</v>
      </c>
      <c r="F13" s="19"/>
      <c r="G13" s="19"/>
      <c r="H13" s="20">
        <f t="shared" si="1"/>
        <v>0</v>
      </c>
      <c r="I13" s="20">
        <f t="shared" si="2"/>
        <v>0</v>
      </c>
      <c r="J13" s="21"/>
      <c r="K13" s="22"/>
      <c r="L13" s="21">
        <v>0</v>
      </c>
      <c r="M13" s="21">
        <v>1038.9000000000001</v>
      </c>
      <c r="N13" s="21"/>
      <c r="O13" s="21"/>
      <c r="P13" s="21">
        <f t="shared" si="0"/>
        <v>1038.9000000000001</v>
      </c>
      <c r="Q13" s="18"/>
      <c r="R13" s="23"/>
    </row>
    <row r="14" spans="1:19" x14ac:dyDescent="0.2">
      <c r="A14" s="73"/>
      <c r="B14" s="25" t="s">
        <v>25</v>
      </c>
      <c r="C14" s="12"/>
      <c r="D14" s="13"/>
      <c r="E14" s="19">
        <v>1260.78</v>
      </c>
      <c r="F14" s="19"/>
      <c r="G14" s="19"/>
      <c r="H14" s="20">
        <f t="shared" si="1"/>
        <v>37.823399999999999</v>
      </c>
      <c r="I14" s="20">
        <f t="shared" si="2"/>
        <v>75.646799999999999</v>
      </c>
      <c r="J14" s="21"/>
      <c r="K14" s="22"/>
      <c r="L14" s="21">
        <v>0</v>
      </c>
      <c r="M14" s="21">
        <v>1038.9000000000001</v>
      </c>
      <c r="N14" s="21"/>
      <c r="O14" s="21"/>
      <c r="P14" s="21">
        <f t="shared" si="0"/>
        <v>1152.3702000000001</v>
      </c>
      <c r="Q14" s="18"/>
      <c r="R14" s="23"/>
    </row>
    <row r="15" spans="1:19" x14ac:dyDescent="0.2">
      <c r="A15" s="73"/>
      <c r="B15" s="25" t="s">
        <v>26</v>
      </c>
      <c r="C15" s="12"/>
      <c r="D15" s="13"/>
      <c r="E15" s="19">
        <v>778.25</v>
      </c>
      <c r="F15" s="19"/>
      <c r="G15" s="19"/>
      <c r="H15" s="20">
        <f t="shared" si="1"/>
        <v>23.3475</v>
      </c>
      <c r="I15" s="20">
        <f t="shared" si="2"/>
        <v>46.695</v>
      </c>
      <c r="J15" s="21"/>
      <c r="K15" s="22"/>
      <c r="L15" s="21">
        <v>0</v>
      </c>
      <c r="M15" s="21">
        <v>1038.9000000000001</v>
      </c>
      <c r="N15" s="21"/>
      <c r="O15" s="21"/>
      <c r="P15" s="21">
        <f t="shared" si="0"/>
        <v>1108.9425000000001</v>
      </c>
      <c r="Q15" s="18"/>
      <c r="R15" s="23"/>
    </row>
    <row r="16" spans="1:19" x14ac:dyDescent="0.2">
      <c r="A16" s="73"/>
      <c r="B16" s="25" t="s">
        <v>27</v>
      </c>
      <c r="C16" s="12"/>
      <c r="D16" s="13"/>
      <c r="E16" s="19">
        <v>923.47</v>
      </c>
      <c r="F16" s="19"/>
      <c r="G16" s="19"/>
      <c r="H16" s="20">
        <f t="shared" si="1"/>
        <v>27.7041</v>
      </c>
      <c r="I16" s="20">
        <f t="shared" si="2"/>
        <v>55.408200000000001</v>
      </c>
      <c r="J16" s="21"/>
      <c r="K16" s="22"/>
      <c r="L16" s="21">
        <v>611</v>
      </c>
      <c r="M16" s="21">
        <v>1038.9000000000001</v>
      </c>
      <c r="N16" s="21"/>
      <c r="O16" s="21"/>
      <c r="P16" s="21">
        <f t="shared" si="0"/>
        <v>1733.0123000000001</v>
      </c>
      <c r="Q16" s="18"/>
      <c r="R16" s="23"/>
    </row>
    <row r="17" spans="1:18" x14ac:dyDescent="0.2">
      <c r="A17" s="73"/>
      <c r="B17" s="25" t="s">
        <v>28</v>
      </c>
      <c r="C17" s="12"/>
      <c r="D17" s="13"/>
      <c r="E17" s="19">
        <v>1231.3699999999999</v>
      </c>
      <c r="F17" s="19"/>
      <c r="G17" s="19"/>
      <c r="H17" s="20">
        <f t="shared" si="1"/>
        <v>36.941099999999999</v>
      </c>
      <c r="I17" s="20">
        <f t="shared" si="2"/>
        <v>73.882199999999997</v>
      </c>
      <c r="J17" s="21"/>
      <c r="K17" s="22"/>
      <c r="L17" s="21">
        <v>0</v>
      </c>
      <c r="M17" s="21">
        <v>1038.9000000000001</v>
      </c>
      <c r="N17" s="21"/>
      <c r="O17" s="21"/>
      <c r="P17" s="21">
        <f t="shared" si="0"/>
        <v>1149.7233000000001</v>
      </c>
      <c r="Q17" s="18"/>
      <c r="R17" s="23"/>
    </row>
    <row r="18" spans="1:18" x14ac:dyDescent="0.2">
      <c r="A18" s="73"/>
      <c r="B18" s="25" t="s">
        <v>29</v>
      </c>
      <c r="C18" s="12"/>
      <c r="D18" s="13"/>
      <c r="E18" s="19">
        <v>1665.78</v>
      </c>
      <c r="F18" s="19"/>
      <c r="G18" s="19"/>
      <c r="H18" s="20">
        <f t="shared" si="1"/>
        <v>49.973399999999998</v>
      </c>
      <c r="I18" s="20">
        <f t="shared" si="2"/>
        <v>99.946799999999996</v>
      </c>
      <c r="J18" s="21"/>
      <c r="K18" s="22"/>
      <c r="L18" s="21">
        <v>0</v>
      </c>
      <c r="M18" s="21">
        <v>1038.9000000000001</v>
      </c>
      <c r="N18" s="21"/>
      <c r="O18" s="21"/>
      <c r="P18" s="21">
        <f t="shared" si="0"/>
        <v>1188.8202000000001</v>
      </c>
      <c r="Q18" s="18"/>
      <c r="R18" s="23"/>
    </row>
    <row r="19" spans="1:18" x14ac:dyDescent="0.2">
      <c r="A19" s="73">
        <v>2011</v>
      </c>
      <c r="B19" s="26" t="s">
        <v>30</v>
      </c>
      <c r="C19" s="12"/>
      <c r="D19" s="13"/>
      <c r="E19" s="19">
        <v>778.9</v>
      </c>
      <c r="F19" s="19"/>
      <c r="G19" s="19"/>
      <c r="H19" s="20">
        <f t="shared" si="1"/>
        <v>23.366999999999997</v>
      </c>
      <c r="I19" s="20">
        <f t="shared" si="2"/>
        <v>46.733999999999995</v>
      </c>
      <c r="J19" s="21"/>
      <c r="K19" s="22"/>
      <c r="L19" s="21">
        <v>0</v>
      </c>
      <c r="M19" s="21">
        <v>1038.9000000000001</v>
      </c>
      <c r="N19" s="21"/>
      <c r="O19" s="21"/>
      <c r="P19" s="21">
        <f t="shared" si="0"/>
        <v>1109.0010000000002</v>
      </c>
      <c r="Q19" s="18"/>
      <c r="R19" s="23"/>
    </row>
    <row r="20" spans="1:18" x14ac:dyDescent="0.2">
      <c r="A20" s="73"/>
      <c r="B20" s="26" t="s">
        <v>31</v>
      </c>
      <c r="C20" s="12"/>
      <c r="D20" s="13"/>
      <c r="E20" s="19">
        <v>1187.56</v>
      </c>
      <c r="F20" s="19"/>
      <c r="G20" s="19"/>
      <c r="H20" s="20">
        <f t="shared" si="1"/>
        <v>35.626799999999996</v>
      </c>
      <c r="I20" s="20">
        <f t="shared" si="2"/>
        <v>71.253599999999992</v>
      </c>
      <c r="J20" s="21"/>
      <c r="K20" s="22"/>
      <c r="L20" s="21">
        <v>0</v>
      </c>
      <c r="M20" s="21">
        <v>1038.9000000000001</v>
      </c>
      <c r="N20" s="21"/>
      <c r="O20" s="21"/>
      <c r="P20" s="21">
        <f t="shared" si="0"/>
        <v>1145.7804000000001</v>
      </c>
      <c r="Q20" s="18"/>
      <c r="R20" s="23"/>
    </row>
    <row r="21" spans="1:18" x14ac:dyDescent="0.2">
      <c r="A21" s="73"/>
      <c r="B21" s="26" t="s">
        <v>32</v>
      </c>
      <c r="C21" s="12"/>
      <c r="D21" s="13"/>
      <c r="E21" s="19">
        <v>958.9</v>
      </c>
      <c r="F21" s="19"/>
      <c r="G21" s="19"/>
      <c r="H21" s="20">
        <f t="shared" si="1"/>
        <v>28.766999999999999</v>
      </c>
      <c r="I21" s="20">
        <f t="shared" si="2"/>
        <v>57.533999999999999</v>
      </c>
      <c r="J21" s="21"/>
      <c r="K21" s="22"/>
      <c r="L21" s="21">
        <v>0</v>
      </c>
      <c r="M21" s="21">
        <v>1038.9000000000001</v>
      </c>
      <c r="N21" s="21"/>
      <c r="O21" s="21"/>
      <c r="P21" s="21">
        <f t="shared" si="0"/>
        <v>1125.201</v>
      </c>
      <c r="Q21" s="18"/>
      <c r="R21" s="23"/>
    </row>
    <row r="22" spans="1:18" x14ac:dyDescent="0.2">
      <c r="A22" s="73"/>
      <c r="B22" s="26" t="s">
        <v>25</v>
      </c>
      <c r="C22" s="12"/>
      <c r="D22" s="13"/>
      <c r="E22" s="19">
        <v>1113.9000000000001</v>
      </c>
      <c r="F22" s="19"/>
      <c r="G22" s="19"/>
      <c r="H22" s="20">
        <f t="shared" si="1"/>
        <v>33.417000000000002</v>
      </c>
      <c r="I22" s="20">
        <f t="shared" si="2"/>
        <v>66.834000000000003</v>
      </c>
      <c r="J22" s="21"/>
      <c r="K22" s="22"/>
      <c r="L22" s="21">
        <v>0</v>
      </c>
      <c r="M22" s="21">
        <v>1038.9000000000001</v>
      </c>
      <c r="N22" s="21"/>
      <c r="O22" s="21"/>
      <c r="P22" s="21">
        <f t="shared" si="0"/>
        <v>1139.1510000000001</v>
      </c>
      <c r="Q22" s="18"/>
      <c r="R22" s="23"/>
    </row>
    <row r="23" spans="1:18" x14ac:dyDescent="0.2">
      <c r="A23" s="73"/>
      <c r="B23" s="26" t="s">
        <v>32</v>
      </c>
      <c r="C23" s="12"/>
      <c r="D23" s="13"/>
      <c r="E23" s="19">
        <v>1274.8499999999999</v>
      </c>
      <c r="F23" s="19"/>
      <c r="G23" s="19"/>
      <c r="H23" s="20">
        <f t="shared" si="1"/>
        <v>38.245499999999993</v>
      </c>
      <c r="I23" s="20">
        <f t="shared" si="2"/>
        <v>76.490999999999985</v>
      </c>
      <c r="J23" s="21"/>
      <c r="K23" s="22"/>
      <c r="L23" s="21">
        <v>0</v>
      </c>
      <c r="M23" s="21">
        <v>1038.9000000000001</v>
      </c>
      <c r="N23" s="21"/>
      <c r="O23" s="21"/>
      <c r="P23" s="21">
        <f t="shared" si="0"/>
        <v>1153.6365000000001</v>
      </c>
      <c r="Q23" s="18"/>
      <c r="R23" s="23"/>
    </row>
    <row r="24" spans="1:18" x14ac:dyDescent="0.2">
      <c r="A24" s="73"/>
      <c r="B24" s="26" t="s">
        <v>33</v>
      </c>
      <c r="C24" s="12"/>
      <c r="D24" s="13"/>
      <c r="E24" s="19">
        <v>2162.27</v>
      </c>
      <c r="F24" s="19"/>
      <c r="G24" s="19"/>
      <c r="H24" s="20">
        <f t="shared" si="1"/>
        <v>64.868099999999998</v>
      </c>
      <c r="I24" s="20">
        <f t="shared" si="2"/>
        <v>129.7362</v>
      </c>
      <c r="J24" s="21"/>
      <c r="K24" s="22"/>
      <c r="L24" s="21">
        <v>0</v>
      </c>
      <c r="M24" s="21">
        <v>1038.9000000000001</v>
      </c>
      <c r="N24" s="21"/>
      <c r="O24" s="21"/>
      <c r="P24" s="21">
        <f t="shared" si="0"/>
        <v>1233.5043000000001</v>
      </c>
      <c r="Q24" s="18"/>
      <c r="R24" s="23"/>
    </row>
    <row r="25" spans="1:18" x14ac:dyDescent="0.2">
      <c r="A25" s="73"/>
      <c r="B25" s="26" t="s">
        <v>33</v>
      </c>
      <c r="C25" s="12"/>
      <c r="D25" s="13"/>
      <c r="E25" s="19">
        <v>1061.9000000000001</v>
      </c>
      <c r="F25" s="19"/>
      <c r="G25" s="19"/>
      <c r="H25" s="20">
        <f t="shared" si="1"/>
        <v>31.857000000000003</v>
      </c>
      <c r="I25" s="20">
        <f t="shared" si="2"/>
        <v>63.714000000000006</v>
      </c>
      <c r="J25" s="21"/>
      <c r="K25" s="22"/>
      <c r="L25" s="47">
        <v>631</v>
      </c>
      <c r="M25" s="21">
        <v>1038.9000000000001</v>
      </c>
      <c r="N25" s="21"/>
      <c r="O25" s="21"/>
      <c r="P25" s="21">
        <f t="shared" si="0"/>
        <v>1765.471</v>
      </c>
      <c r="Q25" s="18"/>
      <c r="R25" s="23"/>
    </row>
    <row r="26" spans="1:18" x14ac:dyDescent="0.2">
      <c r="A26" s="73"/>
      <c r="B26" s="26" t="s">
        <v>25</v>
      </c>
      <c r="C26" s="12"/>
      <c r="D26" s="13"/>
      <c r="E26" s="19">
        <v>987.1</v>
      </c>
      <c r="F26" s="19"/>
      <c r="G26" s="19"/>
      <c r="H26" s="20">
        <f t="shared" si="1"/>
        <v>29.613</v>
      </c>
      <c r="I26" s="20">
        <f t="shared" si="2"/>
        <v>59.225999999999999</v>
      </c>
      <c r="J26" s="21"/>
      <c r="K26" s="22"/>
      <c r="L26" s="49">
        <v>0</v>
      </c>
      <c r="M26" s="21">
        <v>1038.9000000000001</v>
      </c>
      <c r="N26" s="21"/>
      <c r="O26" s="21"/>
      <c r="P26" s="21">
        <f t="shared" si="0"/>
        <v>1127.739</v>
      </c>
      <c r="Q26" s="18"/>
      <c r="R26" s="23"/>
    </row>
    <row r="27" spans="1:18" x14ac:dyDescent="0.2">
      <c r="A27" s="73"/>
      <c r="B27" s="26" t="s">
        <v>26</v>
      </c>
      <c r="C27" s="12"/>
      <c r="D27" s="13"/>
      <c r="E27" s="19">
        <v>1144</v>
      </c>
      <c r="F27" s="19"/>
      <c r="G27" s="19"/>
      <c r="H27" s="20">
        <f t="shared" si="1"/>
        <v>34.32</v>
      </c>
      <c r="I27" s="20">
        <f t="shared" si="2"/>
        <v>68.64</v>
      </c>
      <c r="J27" s="21"/>
      <c r="K27" s="22"/>
      <c r="L27" s="49">
        <v>0</v>
      </c>
      <c r="M27" s="21">
        <v>1038.9000000000001</v>
      </c>
      <c r="N27" s="21"/>
      <c r="O27" s="21"/>
      <c r="P27" s="21">
        <f t="shared" si="0"/>
        <v>1141.8600000000001</v>
      </c>
      <c r="Q27" s="18"/>
      <c r="R27" s="23"/>
    </row>
    <row r="28" spans="1:18" x14ac:dyDescent="0.2">
      <c r="A28" s="73"/>
      <c r="B28" s="41" t="s">
        <v>27</v>
      </c>
      <c r="C28" s="4"/>
      <c r="D28" s="5"/>
      <c r="E28" s="42">
        <v>0</v>
      </c>
      <c r="F28" s="42"/>
      <c r="G28" s="42"/>
      <c r="H28" s="20">
        <f t="shared" si="1"/>
        <v>0</v>
      </c>
      <c r="I28" s="20">
        <f t="shared" si="2"/>
        <v>0</v>
      </c>
      <c r="J28" s="43"/>
      <c r="K28" s="22"/>
      <c r="L28" s="49">
        <v>0</v>
      </c>
      <c r="M28" s="21">
        <v>1038.9000000000001</v>
      </c>
      <c r="N28" s="43"/>
      <c r="O28" s="43"/>
      <c r="P28" s="43">
        <f t="shared" si="0"/>
        <v>1038.9000000000001</v>
      </c>
      <c r="Q28" s="44"/>
      <c r="R28" s="23"/>
    </row>
    <row r="29" spans="1:18" x14ac:dyDescent="0.2">
      <c r="A29" s="73"/>
      <c r="B29" s="41" t="s">
        <v>28</v>
      </c>
      <c r="C29" s="4"/>
      <c r="D29" s="5"/>
      <c r="E29" s="42">
        <v>1403.78</v>
      </c>
      <c r="F29" s="42"/>
      <c r="G29" s="42"/>
      <c r="H29" s="20">
        <f t="shared" si="1"/>
        <v>42.113399999999999</v>
      </c>
      <c r="I29" s="20">
        <f t="shared" si="2"/>
        <v>84.226799999999997</v>
      </c>
      <c r="J29" s="43"/>
      <c r="K29" s="22"/>
      <c r="L29" s="49">
        <v>0</v>
      </c>
      <c r="M29" s="21">
        <v>1038.9000000000001</v>
      </c>
      <c r="N29" s="43"/>
      <c r="O29" s="43"/>
      <c r="P29" s="43">
        <f t="shared" si="0"/>
        <v>1165.2402000000002</v>
      </c>
      <c r="Q29" s="44"/>
      <c r="R29" s="23"/>
    </row>
    <row r="30" spans="1:18" x14ac:dyDescent="0.2">
      <c r="A30" s="73"/>
      <c r="B30" s="41" t="s">
        <v>29</v>
      </c>
      <c r="C30" s="4"/>
      <c r="D30" s="5"/>
      <c r="E30" s="42">
        <v>1744.62</v>
      </c>
      <c r="F30" s="42"/>
      <c r="G30" s="42"/>
      <c r="H30" s="20">
        <f t="shared" si="1"/>
        <v>52.338599999999992</v>
      </c>
      <c r="I30" s="20">
        <f t="shared" si="2"/>
        <v>104.67719999999998</v>
      </c>
      <c r="J30" s="43"/>
      <c r="K30" s="22"/>
      <c r="L30" s="47">
        <v>0</v>
      </c>
      <c r="M30" s="21">
        <v>1038.9000000000001</v>
      </c>
      <c r="N30" s="43"/>
      <c r="O30" s="43"/>
      <c r="P30" s="43">
        <f t="shared" si="0"/>
        <v>1195.9158</v>
      </c>
      <c r="Q30" s="44"/>
      <c r="R30" s="23"/>
    </row>
    <row r="31" spans="1:18" x14ac:dyDescent="0.2">
      <c r="A31" s="73">
        <v>2012</v>
      </c>
      <c r="B31" s="41" t="s">
        <v>30</v>
      </c>
      <c r="C31" s="4"/>
      <c r="D31" s="5"/>
      <c r="E31" s="42">
        <v>768.33</v>
      </c>
      <c r="F31" s="42"/>
      <c r="G31" s="42"/>
      <c r="H31" s="20">
        <f t="shared" si="1"/>
        <v>23.049900000000001</v>
      </c>
      <c r="I31" s="20">
        <f t="shared" si="2"/>
        <v>46.099800000000002</v>
      </c>
      <c r="J31" s="43"/>
      <c r="K31" s="22"/>
      <c r="L31" s="48">
        <v>0</v>
      </c>
      <c r="M31" s="21">
        <v>1038.9000000000001</v>
      </c>
      <c r="N31" s="43"/>
      <c r="O31" s="43"/>
      <c r="P31" s="43">
        <f t="shared" si="0"/>
        <v>1108.0497</v>
      </c>
      <c r="Q31" s="44"/>
      <c r="R31" s="23"/>
    </row>
    <row r="32" spans="1:18" x14ac:dyDescent="0.2">
      <c r="A32" s="73"/>
      <c r="B32" s="41" t="s">
        <v>31</v>
      </c>
      <c r="C32" s="4"/>
      <c r="D32" s="5"/>
      <c r="E32" s="42">
        <v>947.8</v>
      </c>
      <c r="F32" s="42"/>
      <c r="G32" s="42"/>
      <c r="H32" s="22">
        <f t="shared" si="1"/>
        <v>28.433999999999997</v>
      </c>
      <c r="I32" s="20">
        <f t="shared" si="2"/>
        <v>56.867999999999995</v>
      </c>
      <c r="J32" s="43"/>
      <c r="K32" s="22"/>
      <c r="L32" s="48">
        <v>0</v>
      </c>
      <c r="M32" s="43">
        <v>1038.9000000000001</v>
      </c>
      <c r="N32" s="43"/>
      <c r="O32" s="43"/>
      <c r="P32" s="43">
        <f t="shared" si="0"/>
        <v>1124.202</v>
      </c>
      <c r="Q32" s="18"/>
      <c r="R32" s="23"/>
    </row>
    <row r="33" spans="1:18" x14ac:dyDescent="0.2">
      <c r="A33" s="73"/>
      <c r="B33" s="41" t="s">
        <v>32</v>
      </c>
      <c r="C33" s="4"/>
      <c r="D33" s="5"/>
      <c r="E33" s="42">
        <v>1068.7</v>
      </c>
      <c r="F33" s="42"/>
      <c r="G33" s="42"/>
      <c r="H33" s="22">
        <f t="shared" si="1"/>
        <v>32.061</v>
      </c>
      <c r="I33" s="20">
        <f t="shared" si="2"/>
        <v>64.122</v>
      </c>
      <c r="J33" s="43"/>
      <c r="K33" s="22"/>
      <c r="L33" s="48">
        <v>0</v>
      </c>
      <c r="M33" s="43">
        <v>1038.9000000000001</v>
      </c>
      <c r="N33" s="43"/>
      <c r="O33" s="43"/>
      <c r="P33" s="43">
        <f t="shared" si="0"/>
        <v>1135.0830000000001</v>
      </c>
      <c r="Q33" s="18"/>
      <c r="R33" s="23"/>
    </row>
    <row r="34" spans="1:18" x14ac:dyDescent="0.2">
      <c r="A34" s="73"/>
      <c r="B34" s="41" t="s">
        <v>25</v>
      </c>
      <c r="C34" s="4"/>
      <c r="D34" s="5"/>
      <c r="E34" s="42">
        <v>1015.6</v>
      </c>
      <c r="F34" s="42"/>
      <c r="G34" s="42"/>
      <c r="H34" s="22">
        <f t="shared" si="1"/>
        <v>30.468</v>
      </c>
      <c r="I34" s="20">
        <f t="shared" si="2"/>
        <v>60.936</v>
      </c>
      <c r="J34" s="43"/>
      <c r="K34" s="22"/>
      <c r="L34" s="48">
        <v>0</v>
      </c>
      <c r="M34" s="43">
        <v>1038.9000000000001</v>
      </c>
      <c r="N34" s="43"/>
      <c r="O34" s="43"/>
      <c r="P34" s="43">
        <f t="shared" si="0"/>
        <v>1130.3040000000001</v>
      </c>
      <c r="Q34" s="18"/>
      <c r="R34" s="23"/>
    </row>
    <row r="35" spans="1:18" x14ac:dyDescent="0.2">
      <c r="A35" s="73"/>
      <c r="B35" s="41" t="s">
        <v>32</v>
      </c>
      <c r="C35" s="4"/>
      <c r="D35" s="5"/>
      <c r="E35" s="42">
        <v>1274.5999999999999</v>
      </c>
      <c r="F35" s="42"/>
      <c r="G35" s="42"/>
      <c r="H35" s="22">
        <f t="shared" si="1"/>
        <v>38.237999999999992</v>
      </c>
      <c r="I35" s="20">
        <f t="shared" si="2"/>
        <v>76.475999999999985</v>
      </c>
      <c r="J35" s="43"/>
      <c r="K35" s="22"/>
      <c r="L35" s="48">
        <v>0</v>
      </c>
      <c r="M35" s="43">
        <v>1038.9000000000001</v>
      </c>
      <c r="N35" s="43"/>
      <c r="O35" s="43"/>
      <c r="P35" s="43">
        <f t="shared" si="0"/>
        <v>1153.614</v>
      </c>
      <c r="Q35" s="18"/>
      <c r="R35" s="23"/>
    </row>
    <row r="36" spans="1:18" x14ac:dyDescent="0.2">
      <c r="A36" s="73"/>
      <c r="B36" s="41" t="s">
        <v>33</v>
      </c>
      <c r="C36" s="4"/>
      <c r="D36" s="5"/>
      <c r="E36" s="42">
        <v>2303.5</v>
      </c>
      <c r="F36" s="42"/>
      <c r="G36" s="42"/>
      <c r="H36" s="20">
        <f t="shared" ref="H36:H54" si="3">SUM(E36*0.03)</f>
        <v>69.105000000000004</v>
      </c>
      <c r="I36" s="20">
        <f t="shared" si="2"/>
        <v>138.21</v>
      </c>
      <c r="J36" s="43"/>
      <c r="K36" s="22"/>
      <c r="L36" s="48">
        <v>0</v>
      </c>
      <c r="M36" s="43">
        <v>1038.9000000000001</v>
      </c>
      <c r="N36" s="43"/>
      <c r="O36" s="43"/>
      <c r="P36" s="43">
        <f t="shared" si="0"/>
        <v>1246.2150000000001</v>
      </c>
      <c r="Q36" s="18"/>
      <c r="R36" s="23"/>
    </row>
    <row r="37" spans="1:18" x14ac:dyDescent="0.2">
      <c r="A37" s="73"/>
      <c r="B37" s="41" t="s">
        <v>34</v>
      </c>
      <c r="C37" s="4"/>
      <c r="D37" s="5"/>
      <c r="E37" s="42">
        <v>1046.5999999999999</v>
      </c>
      <c r="F37" s="42"/>
      <c r="G37" s="42"/>
      <c r="H37" s="22">
        <f t="shared" si="3"/>
        <v>31.397999999999996</v>
      </c>
      <c r="I37" s="20">
        <f t="shared" si="2"/>
        <v>62.795999999999992</v>
      </c>
      <c r="J37" s="43"/>
      <c r="K37" s="22"/>
      <c r="L37" s="48">
        <v>0</v>
      </c>
      <c r="M37" s="43">
        <v>1038.9000000000001</v>
      </c>
      <c r="N37" s="43"/>
      <c r="O37" s="43"/>
      <c r="P37" s="43">
        <f t="shared" si="0"/>
        <v>1133.0940000000001</v>
      </c>
      <c r="Q37" s="18"/>
      <c r="R37" s="23"/>
    </row>
    <row r="38" spans="1:18" x14ac:dyDescent="0.2">
      <c r="A38" s="73"/>
      <c r="B38" s="41" t="s">
        <v>35</v>
      </c>
      <c r="C38" s="4"/>
      <c r="D38" s="5"/>
      <c r="E38" s="42">
        <v>1390.8</v>
      </c>
      <c r="F38" s="42"/>
      <c r="G38" s="42"/>
      <c r="H38" s="22">
        <f t="shared" si="3"/>
        <v>41.723999999999997</v>
      </c>
      <c r="I38" s="20">
        <f t="shared" si="2"/>
        <v>83.447999999999993</v>
      </c>
      <c r="J38" s="43"/>
      <c r="K38" s="22"/>
      <c r="L38" s="48">
        <v>0</v>
      </c>
      <c r="M38" s="43">
        <v>1038.9000000000001</v>
      </c>
      <c r="N38" s="43"/>
      <c r="O38" s="43"/>
      <c r="P38" s="43">
        <f t="shared" si="0"/>
        <v>1164.0720000000001</v>
      </c>
      <c r="Q38" s="18"/>
      <c r="R38" s="23"/>
    </row>
    <row r="39" spans="1:18" x14ac:dyDescent="0.2">
      <c r="A39" s="73"/>
      <c r="B39" s="41" t="s">
        <v>36</v>
      </c>
      <c r="C39" s="4"/>
      <c r="D39" s="5"/>
      <c r="E39" s="42">
        <v>892.7</v>
      </c>
      <c r="F39" s="42"/>
      <c r="G39" s="42"/>
      <c r="H39" s="22">
        <f t="shared" si="3"/>
        <v>26.780999999999999</v>
      </c>
      <c r="I39" s="20">
        <f t="shared" si="2"/>
        <v>53.561999999999998</v>
      </c>
      <c r="J39" s="43"/>
      <c r="K39" s="22"/>
      <c r="L39" s="48">
        <v>0</v>
      </c>
      <c r="M39" s="43">
        <v>1038.9000000000001</v>
      </c>
      <c r="N39" s="43"/>
      <c r="O39" s="43"/>
      <c r="P39" s="43">
        <f t="shared" si="0"/>
        <v>1119.2430000000002</v>
      </c>
      <c r="Q39" s="18"/>
      <c r="R39" s="23"/>
    </row>
    <row r="40" spans="1:18" x14ac:dyDescent="0.2">
      <c r="A40" s="73"/>
      <c r="B40" s="41" t="s">
        <v>37</v>
      </c>
      <c r="C40" s="4"/>
      <c r="D40" s="5"/>
      <c r="E40" s="42">
        <v>1307.95</v>
      </c>
      <c r="F40" s="42"/>
      <c r="G40" s="42"/>
      <c r="H40" s="22">
        <f t="shared" si="3"/>
        <v>39.238500000000002</v>
      </c>
      <c r="I40" s="20">
        <f t="shared" si="2"/>
        <v>78.477000000000004</v>
      </c>
      <c r="J40" s="43"/>
      <c r="K40" s="22"/>
      <c r="L40" s="48">
        <v>0</v>
      </c>
      <c r="M40" s="43">
        <v>1038.9000000000001</v>
      </c>
      <c r="N40" s="43"/>
      <c r="O40" s="43"/>
      <c r="P40" s="43">
        <f t="shared" si="0"/>
        <v>1156.6155000000001</v>
      </c>
      <c r="Q40" s="18"/>
      <c r="R40" s="23"/>
    </row>
    <row r="41" spans="1:18" x14ac:dyDescent="0.2">
      <c r="A41" s="73"/>
      <c r="B41" s="41" t="s">
        <v>39</v>
      </c>
      <c r="C41" s="4"/>
      <c r="D41" s="5"/>
      <c r="E41" s="42">
        <v>1086.0999999999999</v>
      </c>
      <c r="F41" s="42"/>
      <c r="G41" s="42"/>
      <c r="H41" s="22">
        <f t="shared" si="3"/>
        <v>32.582999999999998</v>
      </c>
      <c r="I41" s="20">
        <f t="shared" si="2"/>
        <v>65.165999999999997</v>
      </c>
      <c r="J41" s="43"/>
      <c r="K41" s="22"/>
      <c r="L41" s="48">
        <v>0</v>
      </c>
      <c r="M41" s="43">
        <v>1038.9000000000001</v>
      </c>
      <c r="N41" s="43"/>
      <c r="O41" s="43"/>
      <c r="P41" s="43">
        <f t="shared" si="0"/>
        <v>1136.6490000000001</v>
      </c>
      <c r="Q41" s="18"/>
      <c r="R41" s="23"/>
    </row>
    <row r="42" spans="1:18" x14ac:dyDescent="0.2">
      <c r="A42" s="73"/>
      <c r="B42" s="41" t="s">
        <v>40</v>
      </c>
      <c r="C42" s="4"/>
      <c r="D42" s="5"/>
      <c r="E42" s="42">
        <f>1081.7+124.4</f>
        <v>1206.1000000000001</v>
      </c>
      <c r="F42" s="42"/>
      <c r="G42" s="42"/>
      <c r="H42" s="22">
        <f t="shared" si="3"/>
        <v>36.183</v>
      </c>
      <c r="I42" s="20">
        <f t="shared" si="2"/>
        <v>72.366</v>
      </c>
      <c r="J42" s="43"/>
      <c r="K42" s="22"/>
      <c r="L42" s="48">
        <v>0</v>
      </c>
      <c r="M42" s="43">
        <v>1038.9000000000001</v>
      </c>
      <c r="N42" s="43"/>
      <c r="O42" s="43"/>
      <c r="P42" s="43">
        <f t="shared" si="0"/>
        <v>1147.4490000000001</v>
      </c>
      <c r="Q42" s="18"/>
      <c r="R42" s="23"/>
    </row>
    <row r="43" spans="1:18" x14ac:dyDescent="0.2">
      <c r="A43" s="73">
        <v>2013</v>
      </c>
      <c r="B43" s="51" t="s">
        <v>41</v>
      </c>
      <c r="C43" s="52"/>
      <c r="D43" s="53"/>
      <c r="E43" s="42">
        <f>965.95+144.3</f>
        <v>1110.25</v>
      </c>
      <c r="F43" s="42"/>
      <c r="G43" s="42"/>
      <c r="H43" s="22">
        <f t="shared" si="3"/>
        <v>33.307499999999997</v>
      </c>
      <c r="I43" s="20">
        <f t="shared" si="2"/>
        <v>66.614999999999995</v>
      </c>
      <c r="J43" s="43"/>
      <c r="K43" s="22"/>
      <c r="L43" s="48">
        <v>0</v>
      </c>
      <c r="M43" s="43">
        <v>1038.9000000000001</v>
      </c>
      <c r="N43" s="43"/>
      <c r="O43" s="43"/>
      <c r="P43" s="43">
        <f t="shared" si="0"/>
        <v>1138.8225</v>
      </c>
      <c r="Q43" s="18"/>
      <c r="R43" s="23"/>
    </row>
    <row r="44" spans="1:18" x14ac:dyDescent="0.2">
      <c r="A44" s="73"/>
      <c r="B44" s="51" t="s">
        <v>42</v>
      </c>
      <c r="C44" s="52"/>
      <c r="D44" s="53"/>
      <c r="E44" s="42">
        <f>1143.83+63.3</f>
        <v>1207.1299999999999</v>
      </c>
      <c r="F44" s="42"/>
      <c r="G44" s="42"/>
      <c r="H44" s="22">
        <f t="shared" si="3"/>
        <v>36.213899999999995</v>
      </c>
      <c r="I44" s="20">
        <f t="shared" si="2"/>
        <v>72.427799999999991</v>
      </c>
      <c r="J44" s="43"/>
      <c r="K44" s="22"/>
      <c r="L44" s="48">
        <v>0</v>
      </c>
      <c r="M44" s="43">
        <v>1038.9000000000001</v>
      </c>
      <c r="N44" s="43"/>
      <c r="O44" s="43"/>
      <c r="P44" s="43">
        <f t="shared" si="0"/>
        <v>1147.5417</v>
      </c>
      <c r="Q44" s="18"/>
      <c r="R44" s="23"/>
    </row>
    <row r="45" spans="1:18" x14ac:dyDescent="0.2">
      <c r="A45" s="73"/>
      <c r="B45" s="51" t="s">
        <v>43</v>
      </c>
      <c r="C45" s="52"/>
      <c r="D45" s="53"/>
      <c r="E45" s="42">
        <f>911.37+63.3+85.2</f>
        <v>1059.8699999999999</v>
      </c>
      <c r="F45" s="42"/>
      <c r="G45" s="42"/>
      <c r="H45" s="22">
        <f t="shared" si="3"/>
        <v>31.796099999999996</v>
      </c>
      <c r="I45" s="20">
        <f t="shared" si="2"/>
        <v>63.592199999999991</v>
      </c>
      <c r="J45" s="43"/>
      <c r="K45" s="22"/>
      <c r="L45" s="48">
        <v>0</v>
      </c>
      <c r="M45" s="43">
        <v>1038.9000000000001</v>
      </c>
      <c r="N45" s="43"/>
      <c r="O45" s="43"/>
      <c r="P45" s="43">
        <f t="shared" si="0"/>
        <v>1134.2883000000002</v>
      </c>
      <c r="Q45" s="18"/>
      <c r="R45" s="23"/>
    </row>
    <row r="46" spans="1:18" x14ac:dyDescent="0.2">
      <c r="A46" s="73"/>
      <c r="B46" s="51" t="s">
        <v>44</v>
      </c>
      <c r="C46" s="52"/>
      <c r="D46" s="53"/>
      <c r="E46" s="42">
        <v>887.7</v>
      </c>
      <c r="F46" s="42"/>
      <c r="G46" s="42"/>
      <c r="H46" s="22">
        <f t="shared" si="3"/>
        <v>26.631</v>
      </c>
      <c r="I46" s="20">
        <f t="shared" si="2"/>
        <v>53.262</v>
      </c>
      <c r="J46" s="43"/>
      <c r="K46" s="22"/>
      <c r="L46" s="48">
        <v>0</v>
      </c>
      <c r="M46" s="43">
        <v>1038.9000000000001</v>
      </c>
      <c r="N46" s="43"/>
      <c r="O46" s="43"/>
      <c r="P46" s="43">
        <f t="shared" si="0"/>
        <v>1118.7930000000001</v>
      </c>
      <c r="Q46" s="18"/>
      <c r="R46" s="23"/>
    </row>
    <row r="47" spans="1:18" x14ac:dyDescent="0.2">
      <c r="A47" s="55"/>
      <c r="B47" s="51" t="s">
        <v>45</v>
      </c>
      <c r="C47" s="52"/>
      <c r="D47" s="53"/>
      <c r="E47" s="42">
        <f>848.29+188.8</f>
        <v>1037.0899999999999</v>
      </c>
      <c r="F47" s="42"/>
      <c r="G47" s="42"/>
      <c r="H47" s="22">
        <f t="shared" si="3"/>
        <v>31.112699999999997</v>
      </c>
      <c r="I47" s="20">
        <f t="shared" si="2"/>
        <v>62.225399999999993</v>
      </c>
      <c r="J47" s="43"/>
      <c r="K47" s="22"/>
      <c r="L47" s="48">
        <v>0</v>
      </c>
      <c r="M47" s="43">
        <v>1038.9000000000001</v>
      </c>
      <c r="N47" s="43"/>
      <c r="O47" s="43"/>
      <c r="P47" s="43">
        <f t="shared" si="0"/>
        <v>1132.2381</v>
      </c>
      <c r="Q47" s="18"/>
      <c r="R47" s="23"/>
    </row>
    <row r="48" spans="1:18" x14ac:dyDescent="0.2">
      <c r="A48" s="55"/>
      <c r="B48" s="51" t="s">
        <v>46</v>
      </c>
      <c r="C48" s="52"/>
      <c r="D48" s="53"/>
      <c r="E48" s="42">
        <f>727.91+222.4+170.4</f>
        <v>1120.71</v>
      </c>
      <c r="F48" s="42"/>
      <c r="G48" s="42"/>
      <c r="H48" s="22">
        <f t="shared" si="3"/>
        <v>33.621299999999998</v>
      </c>
      <c r="I48" s="20">
        <f t="shared" si="2"/>
        <v>67.242599999999996</v>
      </c>
      <c r="J48" s="43"/>
      <c r="K48" s="22"/>
      <c r="L48" s="48">
        <v>0</v>
      </c>
      <c r="M48" s="43">
        <v>1038.9000000000001</v>
      </c>
      <c r="N48" s="43"/>
      <c r="O48" s="43"/>
      <c r="P48" s="43">
        <f t="shared" si="0"/>
        <v>1139.7639000000001</v>
      </c>
      <c r="Q48" s="18"/>
      <c r="R48" s="23"/>
    </row>
    <row r="49" spans="1:18" x14ac:dyDescent="0.2">
      <c r="A49" s="55"/>
      <c r="B49" s="51" t="s">
        <v>34</v>
      </c>
      <c r="C49" s="52"/>
      <c r="D49" s="53"/>
      <c r="E49" s="42">
        <f>1167.4+63.3</f>
        <v>1230.7</v>
      </c>
      <c r="F49" s="42"/>
      <c r="G49" s="42"/>
      <c r="H49" s="22">
        <f t="shared" si="3"/>
        <v>36.920999999999999</v>
      </c>
      <c r="I49" s="20">
        <f t="shared" si="2"/>
        <v>73.841999999999999</v>
      </c>
      <c r="J49" s="43"/>
      <c r="K49" s="22"/>
      <c r="L49" s="48">
        <v>0</v>
      </c>
      <c r="M49" s="43">
        <v>1038.9000000000001</v>
      </c>
      <c r="N49" s="43"/>
      <c r="O49" s="43"/>
      <c r="P49" s="43">
        <f t="shared" si="0"/>
        <v>1149.663</v>
      </c>
      <c r="Q49" s="18"/>
      <c r="R49" s="23"/>
    </row>
    <row r="50" spans="1:18" x14ac:dyDescent="0.2">
      <c r="A50" s="55"/>
      <c r="B50" s="51" t="s">
        <v>35</v>
      </c>
      <c r="C50" s="52"/>
      <c r="D50" s="53"/>
      <c r="E50" s="42">
        <f>749.5+126.6+251.4</f>
        <v>1127.5</v>
      </c>
      <c r="F50" s="42"/>
      <c r="G50" s="42"/>
      <c r="H50" s="22">
        <f t="shared" si="3"/>
        <v>33.824999999999996</v>
      </c>
      <c r="I50" s="20">
        <f t="shared" si="2"/>
        <v>67.649999999999991</v>
      </c>
      <c r="J50" s="43"/>
      <c r="K50" s="22"/>
      <c r="L50" s="48">
        <v>0</v>
      </c>
      <c r="M50" s="43">
        <v>1038.9000000000001</v>
      </c>
      <c r="N50" s="43"/>
      <c r="O50" s="43"/>
      <c r="P50" s="43">
        <f t="shared" si="0"/>
        <v>1140.375</v>
      </c>
      <c r="Q50" s="18"/>
      <c r="R50" s="23"/>
    </row>
    <row r="51" spans="1:18" x14ac:dyDescent="0.2">
      <c r="A51" s="55"/>
      <c r="B51" s="51" t="s">
        <v>36</v>
      </c>
      <c r="C51" s="52"/>
      <c r="D51" s="53"/>
      <c r="E51" s="42">
        <f>922.1+989.8</f>
        <v>1911.9</v>
      </c>
      <c r="F51" s="42"/>
      <c r="G51" s="42"/>
      <c r="H51" s="22">
        <f t="shared" si="3"/>
        <v>57.356999999999999</v>
      </c>
      <c r="I51" s="20">
        <f t="shared" si="2"/>
        <v>114.714</v>
      </c>
      <c r="J51" s="43"/>
      <c r="K51" s="22"/>
      <c r="L51" s="48">
        <v>0</v>
      </c>
      <c r="M51" s="43">
        <v>1038.9000000000001</v>
      </c>
      <c r="N51" s="43"/>
      <c r="O51" s="43"/>
      <c r="P51" s="43">
        <f t="shared" si="0"/>
        <v>1210.971</v>
      </c>
      <c r="Q51" s="18"/>
      <c r="R51" s="23"/>
    </row>
    <row r="52" spans="1:18" x14ac:dyDescent="0.2">
      <c r="A52" s="55"/>
      <c r="B52" s="51" t="s">
        <v>37</v>
      </c>
      <c r="C52" s="52"/>
      <c r="D52" s="53"/>
      <c r="E52" s="42">
        <f>899.1+305.9</f>
        <v>1205</v>
      </c>
      <c r="F52" s="42"/>
      <c r="G52" s="42"/>
      <c r="H52" s="22">
        <f t="shared" si="3"/>
        <v>36.15</v>
      </c>
      <c r="I52" s="20">
        <f t="shared" si="2"/>
        <v>72.3</v>
      </c>
      <c r="J52" s="43"/>
      <c r="K52" s="22"/>
      <c r="L52" s="48">
        <v>0</v>
      </c>
      <c r="M52" s="43">
        <v>1038.9000000000001</v>
      </c>
      <c r="N52" s="43"/>
      <c r="O52" s="43"/>
      <c r="P52" s="43">
        <f t="shared" si="0"/>
        <v>1147.3500000000001</v>
      </c>
      <c r="Q52" s="18"/>
      <c r="R52" s="23"/>
    </row>
    <row r="53" spans="1:18" x14ac:dyDescent="0.2">
      <c r="A53" s="55"/>
      <c r="B53" s="51" t="s">
        <v>39</v>
      </c>
      <c r="C53" s="52"/>
      <c r="D53" s="53"/>
      <c r="E53" s="42">
        <f>721.2+334.5</f>
        <v>1055.7</v>
      </c>
      <c r="F53" s="42"/>
      <c r="G53" s="42"/>
      <c r="H53" s="22">
        <f t="shared" si="3"/>
        <v>31.670999999999999</v>
      </c>
      <c r="I53" s="20">
        <f t="shared" si="2"/>
        <v>63.341999999999999</v>
      </c>
      <c r="J53" s="43"/>
      <c r="K53" s="22"/>
      <c r="L53" s="48">
        <v>0</v>
      </c>
      <c r="M53" s="43">
        <v>1038.9000000000001</v>
      </c>
      <c r="N53" s="43"/>
      <c r="O53" s="43"/>
      <c r="P53" s="43">
        <f t="shared" si="0"/>
        <v>1133.913</v>
      </c>
      <c r="Q53" s="18"/>
      <c r="R53" s="23"/>
    </row>
    <row r="54" spans="1:18" x14ac:dyDescent="0.2">
      <c r="A54" s="55"/>
      <c r="B54" s="51" t="s">
        <v>40</v>
      </c>
      <c r="C54" s="52"/>
      <c r="D54" s="53"/>
      <c r="E54" s="42">
        <f>1013.6+455.4+126.6</f>
        <v>1595.6</v>
      </c>
      <c r="F54" s="42"/>
      <c r="G54" s="42"/>
      <c r="H54" s="22">
        <f t="shared" si="3"/>
        <v>47.867999999999995</v>
      </c>
      <c r="I54" s="20">
        <f t="shared" si="2"/>
        <v>95.73599999999999</v>
      </c>
      <c r="J54" s="43"/>
      <c r="K54" s="22"/>
      <c r="L54" s="48">
        <v>0</v>
      </c>
      <c r="M54" s="43">
        <v>1038.9000000000001</v>
      </c>
      <c r="N54" s="43"/>
      <c r="O54" s="43"/>
      <c r="P54" s="43">
        <f t="shared" si="0"/>
        <v>1182.5040000000001</v>
      </c>
      <c r="Q54" s="56"/>
      <c r="R54" s="23"/>
    </row>
    <row r="55" spans="1:18" x14ac:dyDescent="0.2">
      <c r="A55" s="74">
        <v>2014</v>
      </c>
      <c r="B55" s="57" t="s">
        <v>41</v>
      </c>
      <c r="C55" s="58"/>
      <c r="D55" s="59"/>
      <c r="E55" s="60">
        <f>592.07+272.9</f>
        <v>864.97</v>
      </c>
      <c r="F55" s="60"/>
      <c r="G55" s="60"/>
      <c r="H55" s="60">
        <f>E55*0.03</f>
        <v>25.949100000000001</v>
      </c>
      <c r="I55" s="60">
        <f>E55*0.06</f>
        <v>51.898200000000003</v>
      </c>
      <c r="J55" s="61"/>
      <c r="K55" s="60"/>
      <c r="L55" s="62">
        <v>0</v>
      </c>
      <c r="M55" s="61">
        <v>1038.9000000000001</v>
      </c>
      <c r="N55" s="61"/>
      <c r="O55" s="61"/>
      <c r="P55" s="61">
        <f t="shared" si="0"/>
        <v>1116.7473</v>
      </c>
      <c r="Q55" s="56">
        <f>E55-P55</f>
        <v>-251.77729999999997</v>
      </c>
      <c r="R55" s="23"/>
    </row>
    <row r="56" spans="1:18" x14ac:dyDescent="0.2">
      <c r="A56" s="75"/>
      <c r="B56" s="57" t="s">
        <v>42</v>
      </c>
      <c r="C56" s="58"/>
      <c r="D56" s="59"/>
      <c r="E56" s="60">
        <f>663.23+363.8</f>
        <v>1027.03</v>
      </c>
      <c r="F56" s="60"/>
      <c r="G56" s="60"/>
      <c r="H56" s="60">
        <f>E56*0.03</f>
        <v>30.810899999999997</v>
      </c>
      <c r="I56" s="60">
        <f>E56*0.06</f>
        <v>61.621799999999993</v>
      </c>
      <c r="J56" s="61"/>
      <c r="K56" s="60"/>
      <c r="L56" s="62">
        <v>0</v>
      </c>
      <c r="M56" s="61">
        <v>1038.9000000000001</v>
      </c>
      <c r="N56" s="61"/>
      <c r="O56" s="61"/>
      <c r="P56" s="61">
        <f t="shared" si="0"/>
        <v>1131.3327000000002</v>
      </c>
      <c r="Q56" s="56">
        <f>E56-P56</f>
        <v>-104.30270000000019</v>
      </c>
      <c r="R56" s="23"/>
    </row>
    <row r="57" spans="1:18" x14ac:dyDescent="0.2">
      <c r="A57" s="75"/>
      <c r="B57" s="57" t="s">
        <v>43</v>
      </c>
      <c r="C57" s="58"/>
      <c r="D57" s="59"/>
      <c r="E57" s="60">
        <f>618.2+587.3+63.3</f>
        <v>1268.8</v>
      </c>
      <c r="F57" s="60"/>
      <c r="G57" s="60"/>
      <c r="H57" s="60">
        <f>E57*0.03</f>
        <v>38.064</v>
      </c>
      <c r="I57" s="60">
        <f>E57*0.06</f>
        <v>76.128</v>
      </c>
      <c r="J57" s="61"/>
      <c r="K57" s="60"/>
      <c r="L57" s="62">
        <v>0</v>
      </c>
      <c r="M57" s="61">
        <v>1038.9000000000001</v>
      </c>
      <c r="N57" s="61"/>
      <c r="O57" s="61"/>
      <c r="P57" s="61">
        <f t="shared" si="0"/>
        <v>1153.0920000000001</v>
      </c>
      <c r="Q57" s="56">
        <f>E57-P57</f>
        <v>115.70799999999986</v>
      </c>
      <c r="R57" s="23"/>
    </row>
    <row r="58" spans="1:18" ht="21.75" customHeight="1" x14ac:dyDescent="0.2">
      <c r="A58" s="76"/>
      <c r="B58" s="32" t="s">
        <v>33</v>
      </c>
      <c r="C58" s="33"/>
      <c r="D58" s="34"/>
      <c r="E58" s="46">
        <f>SUM(E4:E57)</f>
        <v>58656.599999999977</v>
      </c>
      <c r="F58" s="46"/>
      <c r="G58" s="46"/>
      <c r="H58" s="46">
        <f>SUM(H4:H57)</f>
        <v>1759.6979999999999</v>
      </c>
      <c r="I58" s="46">
        <f>SUM(I4:I57)</f>
        <v>3519.3959999999997</v>
      </c>
      <c r="J58" s="46"/>
      <c r="K58" s="46"/>
      <c r="L58" s="46">
        <f>SUM(L4:L57)</f>
        <v>2518</v>
      </c>
      <c r="M58" s="46">
        <f>SUM(M4:M57)</f>
        <v>56100.600000000049</v>
      </c>
      <c r="N58" s="46"/>
      <c r="O58" s="46"/>
      <c r="P58" s="46">
        <f>SUM(P4:P57)</f>
        <v>63897.694000000003</v>
      </c>
      <c r="Q58" s="45">
        <f>E58-P58</f>
        <v>-5241.0940000000264</v>
      </c>
      <c r="R58" s="50"/>
    </row>
    <row r="59" spans="1:18" s="39" customFormat="1" ht="21.75" customHeight="1" x14ac:dyDescent="0.2">
      <c r="B59" s="35"/>
      <c r="C59" s="36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54">
        <f>Q58+L58</f>
        <v>-2723.0940000000264</v>
      </c>
      <c r="R59" s="38"/>
    </row>
    <row r="60" spans="1:18" s="40" customFormat="1" ht="21.75" customHeight="1" x14ac:dyDescent="0.2">
      <c r="B60" s="27"/>
      <c r="C60" s="28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</row>
    <row r="61" spans="1:18" s="40" customFormat="1" ht="21.75" customHeight="1" x14ac:dyDescent="0.2">
      <c r="B61" s="27"/>
      <c r="C61" s="28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  <c r="R61" s="30"/>
    </row>
    <row r="62" spans="1:18" ht="28.5" customHeight="1" x14ac:dyDescent="0.2">
      <c r="B62" s="72" t="s">
        <v>19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6" spans="11:11" x14ac:dyDescent="0.2">
      <c r="K66" s="1" t="s">
        <v>20</v>
      </c>
    </row>
  </sheetData>
  <mergeCells count="12">
    <mergeCell ref="B62:P62"/>
    <mergeCell ref="A4:A6"/>
    <mergeCell ref="A43:A46"/>
    <mergeCell ref="A31:A42"/>
    <mergeCell ref="A19:A30"/>
    <mergeCell ref="A7:A18"/>
    <mergeCell ref="A55:A58"/>
    <mergeCell ref="B1:Q1"/>
    <mergeCell ref="P2:P3"/>
    <mergeCell ref="I2:I3"/>
    <mergeCell ref="M2:O2"/>
    <mergeCell ref="E2:G2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2008-08-29T05:53:51Z</cp:lastPrinted>
  <dcterms:created xsi:type="dcterms:W3CDTF">2007-02-04T12:22:59Z</dcterms:created>
  <dcterms:modified xsi:type="dcterms:W3CDTF">2014-04-15T11:21:55Z</dcterms:modified>
</cp:coreProperties>
</file>