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5895" activeTab="0"/>
  </bookViews>
  <sheets>
    <sheet name="2017" sheetId="1" r:id="rId1"/>
  </sheets>
  <definedNames>
    <definedName name="_xlnm.Print_Area" localSheetId="0">'2017'!$A$1:$T$30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без дворника</t>
        </r>
      </text>
    </comment>
    <comment ref="O19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666р-покос</t>
        </r>
      </text>
    </comment>
    <comment ref="O20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666р-покос</t>
        </r>
      </text>
    </comment>
  </commentList>
</comments>
</file>

<file path=xl/sharedStrings.xml><?xml version="1.0" encoding="utf-8"?>
<sst xmlns="http://schemas.openxmlformats.org/spreadsheetml/2006/main" count="78" uniqueCount="69">
  <si>
    <t>март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</si>
  <si>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</si>
  <si>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</si>
  <si>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</si>
  <si>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</si>
  <si>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</si>
  <si>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</si>
  <si>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</si>
  <si>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Наименование работ</t>
  </si>
  <si>
    <t>ИТОГО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</si>
  <si>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</si>
  <si>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</si>
  <si>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</si>
  <si>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</si>
  <si>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</si>
  <si>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</si>
  <si>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</si>
  <si>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</si>
  <si>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</si>
  <si>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</si>
  <si>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</si>
  <si>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</si>
  <si>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</si>
  <si>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</si>
  <si>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</si>
  <si>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</si>
  <si>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</si>
  <si>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</si>
  <si>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</si>
  <si>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</si>
  <si>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</si>
  <si>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</si>
  <si>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</si>
  <si>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</si>
  <si>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</si>
  <si>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</si>
  <si>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</si>
  <si>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</si>
  <si>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</si>
  <si>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</si>
  <si>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</si>
  <si>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</si>
  <si>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</si>
  <si>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</si>
  <si>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</si>
  <si>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</si>
  <si>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</si>
  <si>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</si>
  <si>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</si>
  <si>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</si>
  <si>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</si>
  <si>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</si>
  <si>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</si>
  <si>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</si>
  <si>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</si>
  <si>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</si>
  <si>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</si>
  <si>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</si>
  <si>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</si>
  <si>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</si>
  <si>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</si>
  <si>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</si>
  <si>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</si>
  <si>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</si>
  <si>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</si>
  <si>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</si>
  <si>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</si>
  <si>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Информация о доходах и расходах по дому __Октябрьская 55__на 2017год.</t>
  </si>
  <si>
    <t>услуги сторонних организаций, разовые работы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</si>
</sst>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5" fillId="33" borderId="16" xfId="0" applyNumberFormat="1" applyFont="1" applyFill="1" applyBorder="1" applyAlignment="1">
      <alignment vertical="top" wrapText="1"/>
    </xf>
    <xf numFmtId="2" fontId="1" fillId="33" borderId="15" xfId="0" applyNumberFormat="1" applyFont="1" applyFill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2" fontId="5" fillId="33" borderId="15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47" fillId="0" borderId="21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2" fontId="3" fillId="0" borderId="15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6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6.875" style="0" customWidth="1"/>
    <col min="2" max="2" width="7.625" style="0" customWidth="1"/>
    <col min="3" max="3" width="6.00390625" style="0" customWidth="1"/>
    <col min="5" max="5" width="8.25390625" style="0" customWidth="1"/>
    <col min="8" max="8" width="9.75390625" style="0" bestFit="1" customWidth="1"/>
    <col min="9" max="9" width="8.00390625" style="0" customWidth="1"/>
    <col min="10" max="10" width="9.125" style="0" customWidth="1"/>
    <col min="11" max="11" width="7.00390625" style="0" hidden="1" customWidth="1"/>
    <col min="12" max="12" width="5.625" style="0" hidden="1" customWidth="1"/>
    <col min="15" max="15" width="8.00390625" style="0" customWidth="1"/>
    <col min="19" max="19" width="9.125" style="0" hidden="1" customWidth="1"/>
  </cols>
  <sheetData>
    <row r="1" spans="1:20" ht="15.7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2.75">
      <c r="A3" s="108"/>
      <c r="B3" s="64"/>
      <c r="C3" s="64"/>
      <c r="D3" s="64"/>
      <c r="E3" s="157"/>
      <c r="F3" s="72" t="s">
        <v>12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23"/>
      <c r="T3" s="1"/>
    </row>
    <row r="4" spans="1:20" ht="12.75">
      <c r="A4" s="3"/>
      <c r="B4" s="158" t="s">
        <v>13</v>
      </c>
      <c r="C4" s="159"/>
      <c r="D4" s="159"/>
      <c r="E4" s="160"/>
      <c r="F4" s="109" t="s">
        <v>5</v>
      </c>
      <c r="G4" s="110"/>
      <c r="H4" s="110"/>
      <c r="I4" s="110"/>
      <c r="J4" s="110"/>
      <c r="K4" s="110"/>
      <c r="L4" s="110"/>
      <c r="M4" s="110"/>
      <c r="N4" s="110"/>
      <c r="O4" s="110"/>
      <c r="P4" s="111" t="s">
        <v>14</v>
      </c>
      <c r="Q4" s="112"/>
      <c r="R4" s="115" t="s">
        <v>15</v>
      </c>
      <c r="S4" s="153"/>
      <c r="T4" s="118" t="s">
        <v>9</v>
      </c>
    </row>
    <row r="5" spans="1:20" ht="12.75">
      <c r="A5" s="4"/>
      <c r="B5" s="65" t="s">
        <v>16</v>
      </c>
      <c r="C5" s="65" t="s">
        <v>6</v>
      </c>
      <c r="D5" s="65" t="s">
        <v>62</v>
      </c>
      <c r="E5" s="105" t="s">
        <v>7</v>
      </c>
      <c r="F5" s="103" t="s">
        <v>17</v>
      </c>
      <c r="G5" s="103" t="s">
        <v>18</v>
      </c>
      <c r="H5" s="103" t="s">
        <v>19</v>
      </c>
      <c r="I5" s="103" t="s">
        <v>20</v>
      </c>
      <c r="J5" s="103" t="s">
        <v>21</v>
      </c>
      <c r="K5" s="103" t="s">
        <v>22</v>
      </c>
      <c r="L5" s="103" t="s">
        <v>23</v>
      </c>
      <c r="M5" s="103" t="s">
        <v>24</v>
      </c>
      <c r="N5" s="95" t="s">
        <v>25</v>
      </c>
      <c r="O5" s="97"/>
      <c r="P5" s="113"/>
      <c r="Q5" s="114"/>
      <c r="R5" s="116"/>
      <c r="S5" s="154"/>
      <c r="T5" s="119"/>
    </row>
    <row r="6" spans="1:20" ht="84">
      <c r="A6" s="6"/>
      <c r="B6" s="66"/>
      <c r="C6" s="66"/>
      <c r="D6" s="66"/>
      <c r="E6" s="106"/>
      <c r="F6" s="104"/>
      <c r="G6" s="104"/>
      <c r="H6" s="104"/>
      <c r="I6" s="104"/>
      <c r="J6" s="104"/>
      <c r="K6" s="104"/>
      <c r="L6" s="104"/>
      <c r="M6" s="104"/>
      <c r="N6" s="27" t="s">
        <v>63</v>
      </c>
      <c r="O6" s="27" t="s">
        <v>68</v>
      </c>
      <c r="P6" s="5" t="s">
        <v>26</v>
      </c>
      <c r="Q6" s="5" t="s">
        <v>27</v>
      </c>
      <c r="R6" s="117"/>
      <c r="S6" s="155"/>
      <c r="T6" s="120"/>
    </row>
    <row r="7" spans="1:20" ht="14.25">
      <c r="A7" s="7">
        <v>2016</v>
      </c>
      <c r="B7" s="28">
        <v>10</v>
      </c>
      <c r="C7" s="28">
        <v>4.3</v>
      </c>
      <c r="D7" s="28">
        <v>0</v>
      </c>
      <c r="E7" s="9">
        <f>SUM(B7:D7)</f>
        <v>14.3</v>
      </c>
      <c r="F7" s="29">
        <v>1.2</v>
      </c>
      <c r="G7" s="29">
        <v>2.1</v>
      </c>
      <c r="H7" s="29">
        <v>1.6</v>
      </c>
      <c r="I7" s="29">
        <v>0</v>
      </c>
      <c r="J7" s="29">
        <v>1</v>
      </c>
      <c r="K7" s="29">
        <v>0</v>
      </c>
      <c r="L7" s="29">
        <v>0</v>
      </c>
      <c r="M7" s="29">
        <v>2.1</v>
      </c>
      <c r="N7" s="29">
        <v>0</v>
      </c>
      <c r="O7" s="29">
        <v>2</v>
      </c>
      <c r="P7" s="30">
        <v>2.15</v>
      </c>
      <c r="Q7" s="30">
        <v>2.15</v>
      </c>
      <c r="R7" s="31">
        <v>0</v>
      </c>
      <c r="S7" s="31">
        <v>0</v>
      </c>
      <c r="T7" s="8">
        <f>SUM(F7:S7)</f>
        <v>14.3</v>
      </c>
    </row>
    <row r="8" spans="1:20" ht="14.25">
      <c r="A8" s="7">
        <v>2017</v>
      </c>
      <c r="B8" s="147" t="s">
        <v>64</v>
      </c>
      <c r="C8" s="148"/>
      <c r="D8" s="149"/>
      <c r="E8" s="9">
        <v>14.3</v>
      </c>
      <c r="F8" s="32">
        <v>1.2</v>
      </c>
      <c r="G8" s="32">
        <v>2.1</v>
      </c>
      <c r="H8" s="32">
        <v>1.6</v>
      </c>
      <c r="I8" s="32">
        <v>0</v>
      </c>
      <c r="J8" s="32">
        <v>1</v>
      </c>
      <c r="K8" s="32">
        <v>0</v>
      </c>
      <c r="L8" s="32">
        <v>0</v>
      </c>
      <c r="M8" s="32">
        <v>2.1</v>
      </c>
      <c r="N8" s="32">
        <v>0</v>
      </c>
      <c r="O8" s="32">
        <v>2</v>
      </c>
      <c r="P8" s="30">
        <v>2.15</v>
      </c>
      <c r="Q8" s="33">
        <v>2.15</v>
      </c>
      <c r="R8" s="31">
        <v>0</v>
      </c>
      <c r="S8" s="31">
        <v>0</v>
      </c>
      <c r="T8" s="8">
        <f>SUM(F8:S8)</f>
        <v>14.3</v>
      </c>
    </row>
    <row r="9" spans="1:20" ht="14.25">
      <c r="A9" s="7">
        <v>2017</v>
      </c>
      <c r="B9" s="147" t="s">
        <v>65</v>
      </c>
      <c r="C9" s="148"/>
      <c r="D9" s="149"/>
      <c r="E9" s="9"/>
      <c r="F9" s="34"/>
      <c r="G9" s="35"/>
      <c r="H9" s="35"/>
      <c r="I9" s="35"/>
      <c r="J9" s="35"/>
      <c r="K9" s="35"/>
      <c r="L9" s="35"/>
      <c r="M9" s="35"/>
      <c r="N9" s="35"/>
      <c r="O9" s="36"/>
      <c r="P9" s="37"/>
      <c r="Q9" s="33"/>
      <c r="R9" s="31"/>
      <c r="S9" s="31"/>
      <c r="T9" s="8"/>
    </row>
    <row r="10" spans="1:20" ht="24">
      <c r="A10" s="150" t="s">
        <v>28</v>
      </c>
      <c r="B10" s="151"/>
      <c r="C10" s="151"/>
      <c r="D10" s="152"/>
      <c r="E10" s="9">
        <v>751.89</v>
      </c>
      <c r="F10" s="95" t="s">
        <v>29</v>
      </c>
      <c r="G10" s="96"/>
      <c r="H10" s="96"/>
      <c r="I10" s="96"/>
      <c r="J10" s="96"/>
      <c r="K10" s="96"/>
      <c r="L10" s="96"/>
      <c r="M10" s="96"/>
      <c r="N10" s="96"/>
      <c r="O10" s="97"/>
      <c r="P10" s="98" t="s">
        <v>30</v>
      </c>
      <c r="Q10" s="99"/>
      <c r="R10" s="8" t="s">
        <v>31</v>
      </c>
      <c r="S10" s="8"/>
      <c r="T10" s="8"/>
    </row>
    <row r="11" spans="1:20" ht="12.75">
      <c r="A11" s="100" t="s">
        <v>32</v>
      </c>
      <c r="B11" s="101"/>
      <c r="C11" s="101"/>
      <c r="D11" s="101"/>
      <c r="E11" s="102"/>
      <c r="F11" s="10">
        <f>E10*F7</f>
        <v>902.2679999999999</v>
      </c>
      <c r="G11" s="10">
        <f>E10*G7</f>
        <v>1578.969</v>
      </c>
      <c r="H11" s="10">
        <f>E10*H8</f>
        <v>1203.0240000000001</v>
      </c>
      <c r="I11" s="10">
        <f>E10*I7</f>
        <v>0</v>
      </c>
      <c r="J11" s="10">
        <f>E10*J7</f>
        <v>751.89</v>
      </c>
      <c r="K11" s="10">
        <f>SUM(K7*2002.5)</f>
        <v>0</v>
      </c>
      <c r="L11" s="10">
        <f>SUM(L7*2002.5)</f>
        <v>0</v>
      </c>
      <c r="M11" s="10">
        <f>E10*M7</f>
        <v>1578.969</v>
      </c>
      <c r="N11" s="10">
        <f>SUM(E10*N7)</f>
        <v>0</v>
      </c>
      <c r="O11" s="10">
        <f>E10*O7</f>
        <v>1503.78</v>
      </c>
      <c r="P11" s="10">
        <f>E10*P7</f>
        <v>1616.5635</v>
      </c>
      <c r="Q11" s="10">
        <f>E10*Q7</f>
        <v>1616.5635</v>
      </c>
      <c r="R11" s="10">
        <f>E10*R7</f>
        <v>0</v>
      </c>
      <c r="S11" s="10">
        <v>0</v>
      </c>
      <c r="T11" s="10">
        <f>SUM(F11:R11)</f>
        <v>10752.027</v>
      </c>
    </row>
    <row r="12" spans="1:20" ht="12.75">
      <c r="A12" s="141" t="s">
        <v>33</v>
      </c>
      <c r="B12" s="141"/>
      <c r="C12" s="141"/>
      <c r="D12" s="141"/>
      <c r="E12" s="142"/>
      <c r="F12" s="88" t="s">
        <v>34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</row>
    <row r="13" spans="1:20" ht="21" customHeight="1">
      <c r="A13" s="121" t="s">
        <v>35</v>
      </c>
      <c r="B13" s="121"/>
      <c r="C13" s="121"/>
      <c r="D13" s="122"/>
      <c r="E13" s="11">
        <v>-45396.903000000006</v>
      </c>
      <c r="F13" s="24"/>
      <c r="G13" s="25"/>
      <c r="H13" s="1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</row>
    <row r="14" spans="1:20" ht="12.75">
      <c r="A14" s="38"/>
      <c r="B14" s="145" t="s">
        <v>61</v>
      </c>
      <c r="C14" s="145"/>
      <c r="D14" s="39" t="s">
        <v>33</v>
      </c>
      <c r="E14" s="40" t="s">
        <v>10</v>
      </c>
      <c r="F14" s="24"/>
      <c r="G14" s="25"/>
      <c r="H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</row>
    <row r="15" spans="1:20" ht="12.75">
      <c r="A15" s="13" t="s">
        <v>36</v>
      </c>
      <c r="B15" s="139">
        <f>7206.9+3098.97</f>
        <v>10305.869999999999</v>
      </c>
      <c r="C15" s="146"/>
      <c r="D15" s="41">
        <f>1840+5485.9+791.2+2434.69</f>
        <v>10551.789999999999</v>
      </c>
      <c r="E15" s="42"/>
      <c r="F15" s="14">
        <f>E10*F8</f>
        <v>902.2679999999999</v>
      </c>
      <c r="G15" s="14">
        <f>E10*G8</f>
        <v>1578.969</v>
      </c>
      <c r="H15" s="15">
        <f>E10*H8</f>
        <v>1203.0240000000001</v>
      </c>
      <c r="I15" s="14">
        <v>0</v>
      </c>
      <c r="J15" s="14">
        <f>E10*J8</f>
        <v>751.89</v>
      </c>
      <c r="K15" s="14">
        <v>0</v>
      </c>
      <c r="L15" s="14">
        <v>0</v>
      </c>
      <c r="M15" s="14">
        <f>E10*M8</f>
        <v>1578.969</v>
      </c>
      <c r="N15" s="14">
        <v>0</v>
      </c>
      <c r="O15" s="14">
        <v>0</v>
      </c>
      <c r="P15" s="43">
        <v>0</v>
      </c>
      <c r="Q15" s="43">
        <v>0</v>
      </c>
      <c r="R15" s="14">
        <v>0</v>
      </c>
      <c r="S15" s="14"/>
      <c r="T15" s="16">
        <f aca="true" t="shared" si="0" ref="T15:T26">SUM(F15:S15)</f>
        <v>6015.120000000001</v>
      </c>
    </row>
    <row r="16" spans="1:20" ht="12.75">
      <c r="A16" s="13" t="s">
        <v>37</v>
      </c>
      <c r="B16" s="139">
        <v>10318.74</v>
      </c>
      <c r="C16" s="140"/>
      <c r="D16" s="41">
        <f>2192+3553.9+942.56+1528.26</f>
        <v>8216.72</v>
      </c>
      <c r="E16" s="42"/>
      <c r="F16" s="14">
        <f aca="true" t="shared" si="1" ref="F16:F26">751.89*1.2</f>
        <v>902.2679999999999</v>
      </c>
      <c r="G16" s="14">
        <f>751.89*2.1</f>
        <v>1578.969</v>
      </c>
      <c r="H16" s="15">
        <f aca="true" t="shared" si="2" ref="H16:H26">751.89*1.6</f>
        <v>1203.0240000000001</v>
      </c>
      <c r="I16" s="14">
        <v>0</v>
      </c>
      <c r="J16" s="14">
        <f aca="true" t="shared" si="3" ref="J16:J26">751.89*1</f>
        <v>751.89</v>
      </c>
      <c r="K16" s="14">
        <v>0</v>
      </c>
      <c r="L16" s="14">
        <v>0</v>
      </c>
      <c r="M16" s="14">
        <f aca="true" t="shared" si="4" ref="M16:M26">751.89*2.1</f>
        <v>1578.969</v>
      </c>
      <c r="N16" s="14">
        <v>0</v>
      </c>
      <c r="O16" s="14">
        <v>0</v>
      </c>
      <c r="P16" s="43">
        <v>0</v>
      </c>
      <c r="Q16" s="43">
        <v>0</v>
      </c>
      <c r="R16" s="14">
        <v>0</v>
      </c>
      <c r="S16" s="14"/>
      <c r="T16" s="16">
        <f t="shared" si="0"/>
        <v>6015.120000000001</v>
      </c>
    </row>
    <row r="17" spans="1:20" ht="12.75">
      <c r="A17" s="13" t="s">
        <v>0</v>
      </c>
      <c r="B17" s="139">
        <v>10318.74</v>
      </c>
      <c r="C17" s="140"/>
      <c r="D17" s="41">
        <f>3655.08+5469.61</f>
        <v>9124.689999999999</v>
      </c>
      <c r="E17" s="42"/>
      <c r="F17" s="14">
        <f t="shared" si="1"/>
        <v>902.2679999999999</v>
      </c>
      <c r="G17" s="14">
        <v>0</v>
      </c>
      <c r="H17" s="15">
        <f t="shared" si="2"/>
        <v>1203.0240000000001</v>
      </c>
      <c r="I17" s="14">
        <v>0</v>
      </c>
      <c r="J17" s="14">
        <f t="shared" si="3"/>
        <v>751.89</v>
      </c>
      <c r="K17" s="14">
        <v>0</v>
      </c>
      <c r="L17" s="14">
        <v>0</v>
      </c>
      <c r="M17" s="14">
        <f t="shared" si="4"/>
        <v>1578.969</v>
      </c>
      <c r="N17" s="14">
        <v>0</v>
      </c>
      <c r="O17" s="14">
        <v>0</v>
      </c>
      <c r="P17" s="43">
        <v>0</v>
      </c>
      <c r="Q17" s="43">
        <v>0</v>
      </c>
      <c r="R17" s="14">
        <v>0</v>
      </c>
      <c r="S17" s="14"/>
      <c r="T17" s="16">
        <f t="shared" si="0"/>
        <v>4436.151</v>
      </c>
    </row>
    <row r="18" spans="1:20" ht="12.75">
      <c r="A18" s="13" t="s">
        <v>38</v>
      </c>
      <c r="B18" s="139">
        <v>10318.74</v>
      </c>
      <c r="C18" s="140"/>
      <c r="D18" s="41">
        <f>3533.53+7780.89</f>
        <v>11314.42</v>
      </c>
      <c r="E18" s="42"/>
      <c r="F18" s="14">
        <f t="shared" si="1"/>
        <v>902.2679999999999</v>
      </c>
      <c r="G18" s="14">
        <v>0</v>
      </c>
      <c r="H18" s="15">
        <f t="shared" si="2"/>
        <v>1203.0240000000001</v>
      </c>
      <c r="I18" s="14">
        <v>0</v>
      </c>
      <c r="J18" s="14">
        <f t="shared" si="3"/>
        <v>751.89</v>
      </c>
      <c r="K18" s="14"/>
      <c r="L18" s="14"/>
      <c r="M18" s="14">
        <f t="shared" si="4"/>
        <v>1578.969</v>
      </c>
      <c r="N18" s="14">
        <v>0</v>
      </c>
      <c r="O18" s="14">
        <v>0</v>
      </c>
      <c r="P18" s="43">
        <v>425</v>
      </c>
      <c r="Q18" s="43">
        <v>0</v>
      </c>
      <c r="R18" s="14">
        <v>0</v>
      </c>
      <c r="S18" s="14"/>
      <c r="T18" s="16">
        <f t="shared" si="0"/>
        <v>4861.151</v>
      </c>
    </row>
    <row r="19" spans="1:20" ht="12.75">
      <c r="A19" s="13" t="s">
        <v>1</v>
      </c>
      <c r="B19" s="139">
        <v>10318.74</v>
      </c>
      <c r="C19" s="140"/>
      <c r="D19" s="41">
        <f>3413.41+6099.93</f>
        <v>9513.34</v>
      </c>
      <c r="E19" s="42"/>
      <c r="F19" s="14">
        <f t="shared" si="1"/>
        <v>902.2679999999999</v>
      </c>
      <c r="G19" s="14">
        <v>0</v>
      </c>
      <c r="H19" s="15">
        <f t="shared" si="2"/>
        <v>1203.0240000000001</v>
      </c>
      <c r="I19" s="14">
        <v>0</v>
      </c>
      <c r="J19" s="14">
        <f t="shared" si="3"/>
        <v>751.89</v>
      </c>
      <c r="K19" s="14"/>
      <c r="L19" s="14"/>
      <c r="M19" s="14">
        <f t="shared" si="4"/>
        <v>1578.969</v>
      </c>
      <c r="N19" s="14">
        <v>0</v>
      </c>
      <c r="O19" s="14">
        <v>666</v>
      </c>
      <c r="P19" s="43">
        <v>0</v>
      </c>
      <c r="Q19" s="43">
        <v>0</v>
      </c>
      <c r="R19" s="14">
        <v>0</v>
      </c>
      <c r="S19" s="14"/>
      <c r="T19" s="16">
        <f t="shared" si="0"/>
        <v>5102.151</v>
      </c>
    </row>
    <row r="20" spans="1:20" ht="12.75">
      <c r="A20" s="13" t="s">
        <v>2</v>
      </c>
      <c r="B20" s="139">
        <v>10318.74</v>
      </c>
      <c r="C20" s="140"/>
      <c r="D20" s="41">
        <f>2917.2+4239.81</f>
        <v>7157.01</v>
      </c>
      <c r="E20" s="42"/>
      <c r="F20" s="14">
        <f t="shared" si="1"/>
        <v>902.2679999999999</v>
      </c>
      <c r="G20" s="14">
        <v>0</v>
      </c>
      <c r="H20" s="15">
        <f t="shared" si="2"/>
        <v>1203.0240000000001</v>
      </c>
      <c r="I20" s="14">
        <v>0</v>
      </c>
      <c r="J20" s="14">
        <f t="shared" si="3"/>
        <v>751.89</v>
      </c>
      <c r="K20" s="14"/>
      <c r="L20" s="14"/>
      <c r="M20" s="14">
        <f t="shared" si="4"/>
        <v>1578.969</v>
      </c>
      <c r="N20" s="14">
        <v>0</v>
      </c>
      <c r="O20" s="14">
        <v>666</v>
      </c>
      <c r="P20" s="43">
        <v>0</v>
      </c>
      <c r="Q20" s="43">
        <v>0</v>
      </c>
      <c r="R20" s="14">
        <v>0</v>
      </c>
      <c r="S20" s="14"/>
      <c r="T20" s="16">
        <f t="shared" si="0"/>
        <v>5102.151</v>
      </c>
    </row>
    <row r="21" spans="1:20" ht="12.75">
      <c r="A21" s="13" t="s">
        <v>3</v>
      </c>
      <c r="B21" s="139">
        <v>10318.74</v>
      </c>
      <c r="C21" s="140"/>
      <c r="D21" s="41">
        <v>11083.52</v>
      </c>
      <c r="E21" s="42"/>
      <c r="F21" s="14">
        <f t="shared" si="1"/>
        <v>902.2679999999999</v>
      </c>
      <c r="G21" s="14">
        <v>0</v>
      </c>
      <c r="H21" s="15">
        <f t="shared" si="2"/>
        <v>1203.0240000000001</v>
      </c>
      <c r="I21" s="14">
        <v>0</v>
      </c>
      <c r="J21" s="14">
        <f t="shared" si="3"/>
        <v>751.89</v>
      </c>
      <c r="K21" s="14"/>
      <c r="L21" s="14"/>
      <c r="M21" s="14">
        <f t="shared" si="4"/>
        <v>1578.969</v>
      </c>
      <c r="N21" s="14">
        <v>0</v>
      </c>
      <c r="O21" s="14">
        <v>0</v>
      </c>
      <c r="P21" s="43">
        <v>344</v>
      </c>
      <c r="Q21" s="43">
        <v>0</v>
      </c>
      <c r="R21" s="14">
        <v>0</v>
      </c>
      <c r="S21" s="14"/>
      <c r="T21" s="16">
        <f t="shared" si="0"/>
        <v>4780.151</v>
      </c>
    </row>
    <row r="22" spans="1:20" ht="12.75">
      <c r="A22" s="13" t="s">
        <v>4</v>
      </c>
      <c r="B22" s="139">
        <v>10318.74</v>
      </c>
      <c r="C22" s="140"/>
      <c r="D22" s="41">
        <v>10151.77</v>
      </c>
      <c r="E22" s="42"/>
      <c r="F22" s="14">
        <f t="shared" si="1"/>
        <v>902.2679999999999</v>
      </c>
      <c r="G22" s="14">
        <v>0</v>
      </c>
      <c r="H22" s="15">
        <f t="shared" si="2"/>
        <v>1203.0240000000001</v>
      </c>
      <c r="I22" s="14">
        <v>0</v>
      </c>
      <c r="J22" s="14">
        <f t="shared" si="3"/>
        <v>751.89</v>
      </c>
      <c r="K22" s="14"/>
      <c r="L22" s="14"/>
      <c r="M22" s="14">
        <f t="shared" si="4"/>
        <v>1578.969</v>
      </c>
      <c r="N22" s="14">
        <v>0</v>
      </c>
      <c r="O22" s="14">
        <v>0</v>
      </c>
      <c r="P22" s="43">
        <v>5605</v>
      </c>
      <c r="Q22" s="43">
        <v>0</v>
      </c>
      <c r="R22" s="14">
        <v>0</v>
      </c>
      <c r="S22" s="14"/>
      <c r="T22" s="16">
        <f t="shared" si="0"/>
        <v>10041.151</v>
      </c>
    </row>
    <row r="23" spans="1:20" ht="12.75">
      <c r="A23" s="13" t="s">
        <v>39</v>
      </c>
      <c r="B23" s="139">
        <v>10318.74</v>
      </c>
      <c r="C23" s="140"/>
      <c r="D23" s="41">
        <v>13326.42</v>
      </c>
      <c r="E23" s="42"/>
      <c r="F23" s="14">
        <f t="shared" si="1"/>
        <v>902.2679999999999</v>
      </c>
      <c r="G23" s="14">
        <v>0</v>
      </c>
      <c r="H23" s="15">
        <f t="shared" si="2"/>
        <v>1203.0240000000001</v>
      </c>
      <c r="I23" s="14">
        <v>0</v>
      </c>
      <c r="J23" s="14">
        <f t="shared" si="3"/>
        <v>751.89</v>
      </c>
      <c r="K23" s="14"/>
      <c r="L23" s="14"/>
      <c r="M23" s="14">
        <f t="shared" si="4"/>
        <v>1578.969</v>
      </c>
      <c r="N23" s="14">
        <v>0</v>
      </c>
      <c r="O23" s="14">
        <v>0</v>
      </c>
      <c r="P23" s="43">
        <v>0</v>
      </c>
      <c r="Q23" s="43">
        <v>0</v>
      </c>
      <c r="R23" s="14">
        <v>0</v>
      </c>
      <c r="S23" s="14"/>
      <c r="T23" s="16">
        <f t="shared" si="0"/>
        <v>4436.151</v>
      </c>
    </row>
    <row r="24" spans="1:20" ht="12.75">
      <c r="A24" s="13" t="s">
        <v>40</v>
      </c>
      <c r="B24" s="139">
        <v>10318.74</v>
      </c>
      <c r="C24" s="140"/>
      <c r="D24" s="41">
        <v>9761.52</v>
      </c>
      <c r="E24" s="42"/>
      <c r="F24" s="14">
        <f t="shared" si="1"/>
        <v>902.2679999999999</v>
      </c>
      <c r="G24" s="14">
        <v>0</v>
      </c>
      <c r="H24" s="15">
        <f t="shared" si="2"/>
        <v>1203.0240000000001</v>
      </c>
      <c r="I24" s="14">
        <v>0</v>
      </c>
      <c r="J24" s="14">
        <f t="shared" si="3"/>
        <v>751.89</v>
      </c>
      <c r="K24" s="14"/>
      <c r="L24" s="14"/>
      <c r="M24" s="14">
        <f t="shared" si="4"/>
        <v>1578.969</v>
      </c>
      <c r="N24" s="14">
        <v>0</v>
      </c>
      <c r="O24" s="14">
        <v>0</v>
      </c>
      <c r="P24" s="43">
        <v>0</v>
      </c>
      <c r="Q24" s="43">
        <v>0</v>
      </c>
      <c r="R24" s="14">
        <v>0</v>
      </c>
      <c r="S24" s="14"/>
      <c r="T24" s="16">
        <f t="shared" si="0"/>
        <v>4436.151</v>
      </c>
    </row>
    <row r="25" spans="1:20" ht="12.75">
      <c r="A25" s="13" t="s">
        <v>41</v>
      </c>
      <c r="B25" s="139">
        <v>10318.74</v>
      </c>
      <c r="C25" s="140"/>
      <c r="D25" s="41">
        <v>15427.029999999999</v>
      </c>
      <c r="E25" s="42"/>
      <c r="F25" s="14">
        <f t="shared" si="1"/>
        <v>902.2679999999999</v>
      </c>
      <c r="G25" s="14">
        <v>0</v>
      </c>
      <c r="H25" s="15">
        <f t="shared" si="2"/>
        <v>1203.0240000000001</v>
      </c>
      <c r="I25" s="14">
        <v>0</v>
      </c>
      <c r="J25" s="14">
        <f t="shared" si="3"/>
        <v>751.89</v>
      </c>
      <c r="K25" s="14"/>
      <c r="L25" s="14"/>
      <c r="M25" s="14">
        <f t="shared" si="4"/>
        <v>1578.969</v>
      </c>
      <c r="N25" s="14">
        <v>0</v>
      </c>
      <c r="O25" s="14">
        <v>0</v>
      </c>
      <c r="P25" s="43">
        <v>0</v>
      </c>
      <c r="Q25" s="43">
        <v>0</v>
      </c>
      <c r="R25" s="14">
        <v>0</v>
      </c>
      <c r="S25" s="14"/>
      <c r="T25" s="16">
        <f t="shared" si="0"/>
        <v>4436.151</v>
      </c>
    </row>
    <row r="26" spans="1:20" ht="12.75">
      <c r="A26" s="13" t="s">
        <v>42</v>
      </c>
      <c r="B26" s="139">
        <v>10318.74</v>
      </c>
      <c r="C26" s="140"/>
      <c r="D26" s="41">
        <v>10596.04</v>
      </c>
      <c r="E26" s="42"/>
      <c r="F26" s="14">
        <f t="shared" si="1"/>
        <v>902.2679999999999</v>
      </c>
      <c r="G26" s="14">
        <v>0</v>
      </c>
      <c r="H26" s="15">
        <f t="shared" si="2"/>
        <v>1203.0240000000001</v>
      </c>
      <c r="I26" s="14">
        <v>0</v>
      </c>
      <c r="J26" s="14">
        <f t="shared" si="3"/>
        <v>751.89</v>
      </c>
      <c r="K26" s="14"/>
      <c r="L26" s="14"/>
      <c r="M26" s="14">
        <f t="shared" si="4"/>
        <v>1578.969</v>
      </c>
      <c r="N26" s="14">
        <v>0</v>
      </c>
      <c r="O26" s="14">
        <v>0</v>
      </c>
      <c r="P26" s="43">
        <v>0</v>
      </c>
      <c r="Q26" s="43">
        <v>0</v>
      </c>
      <c r="R26" s="14">
        <v>0</v>
      </c>
      <c r="S26" s="14"/>
      <c r="T26" s="16">
        <f t="shared" si="0"/>
        <v>4436.151</v>
      </c>
    </row>
    <row r="27" spans="1:20" ht="12.75">
      <c r="A27" s="17" t="s">
        <v>7</v>
      </c>
      <c r="B27" s="125">
        <f>SUM(B15:B26)</f>
        <v>123812.01000000002</v>
      </c>
      <c r="C27" s="126"/>
      <c r="D27" s="44">
        <f>SUM(D15:D26)</f>
        <v>126224.26999999999</v>
      </c>
      <c r="E27" s="18"/>
      <c r="F27" s="18">
        <f>SUM(F15:F26)</f>
        <v>10827.215999999999</v>
      </c>
      <c r="G27" s="18">
        <f>SUM(G15:G26)</f>
        <v>3157.938</v>
      </c>
      <c r="H27" s="18">
        <f>SUM(H15:H26)</f>
        <v>14436.287999999999</v>
      </c>
      <c r="I27" s="18">
        <f>SUM(I15:I26)</f>
        <v>0</v>
      </c>
      <c r="J27" s="18">
        <f>SUM(J15:J26)</f>
        <v>9022.68</v>
      </c>
      <c r="K27" s="18"/>
      <c r="L27" s="18"/>
      <c r="M27" s="18">
        <f aca="true" t="shared" si="5" ref="M27:R27">SUM(M15:M26)</f>
        <v>18947.628000000004</v>
      </c>
      <c r="N27" s="18">
        <f t="shared" si="5"/>
        <v>0</v>
      </c>
      <c r="O27" s="18">
        <f t="shared" si="5"/>
        <v>1332</v>
      </c>
      <c r="P27" s="44">
        <f t="shared" si="5"/>
        <v>6374</v>
      </c>
      <c r="Q27" s="44">
        <f t="shared" si="5"/>
        <v>0</v>
      </c>
      <c r="R27" s="18">
        <f t="shared" si="5"/>
        <v>0</v>
      </c>
      <c r="S27" s="18"/>
      <c r="T27" s="19">
        <f>SUM(T15:T26)</f>
        <v>64097.749999999985</v>
      </c>
    </row>
    <row r="28" spans="1:20" ht="12.7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 t="s">
        <v>59</v>
      </c>
      <c r="R28" s="127">
        <f>E13+D27-T27</f>
        <v>16729.617</v>
      </c>
      <c r="S28" s="127"/>
      <c r="T28" s="127"/>
    </row>
    <row r="29" spans="1:20" ht="12.75">
      <c r="A29" s="45"/>
      <c r="B29" s="46" t="s">
        <v>1</v>
      </c>
      <c r="C29" s="48">
        <v>666</v>
      </c>
      <c r="D29" s="46" t="s">
        <v>60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9"/>
    </row>
    <row r="30" spans="1:20" ht="12.75">
      <c r="A30" s="45"/>
      <c r="B30" s="46" t="s">
        <v>2</v>
      </c>
      <c r="C30" s="48">
        <v>666</v>
      </c>
      <c r="D30" s="46" t="s">
        <v>60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>
        <v>35564.1</v>
      </c>
      <c r="T30" s="49"/>
    </row>
    <row r="31" spans="1:20" ht="12.75">
      <c r="A31" s="45"/>
      <c r="B31" s="46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9"/>
    </row>
    <row r="32" spans="1:20" ht="12.75">
      <c r="A32" s="45"/>
      <c r="B32" s="46"/>
      <c r="C32" s="48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9"/>
    </row>
    <row r="33" spans="1:20" ht="12.75">
      <c r="A33" s="45"/>
      <c r="B33" s="46"/>
      <c r="C33" s="5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</row>
    <row r="34" spans="3:20" ht="12.75">
      <c r="C34" s="51"/>
      <c r="R34" s="59"/>
      <c r="S34" s="59"/>
      <c r="T34" s="59"/>
    </row>
    <row r="35" spans="1:20" ht="15">
      <c r="A35" s="128" t="s">
        <v>43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</row>
    <row r="36" spans="1:20" ht="12.75">
      <c r="A36" s="129" t="s">
        <v>44</v>
      </c>
      <c r="B36" s="130"/>
      <c r="C36" s="133" t="s">
        <v>8</v>
      </c>
      <c r="D36" s="134"/>
      <c r="E36" s="134"/>
      <c r="F36" s="134"/>
      <c r="G36" s="134"/>
      <c r="H36" s="134"/>
      <c r="I36" s="134"/>
      <c r="J36" s="134"/>
      <c r="K36" s="135"/>
      <c r="L36" s="89" t="s">
        <v>45</v>
      </c>
      <c r="M36" s="90"/>
      <c r="N36" s="91"/>
      <c r="O36" s="70" t="s">
        <v>46</v>
      </c>
      <c r="P36" s="70"/>
      <c r="Q36" s="129" t="s">
        <v>47</v>
      </c>
      <c r="R36" s="130"/>
      <c r="S36" s="52"/>
      <c r="T36" s="70" t="s">
        <v>48</v>
      </c>
    </row>
    <row r="37" spans="1:20" ht="12.75">
      <c r="A37" s="131"/>
      <c r="B37" s="132"/>
      <c r="C37" s="136"/>
      <c r="D37" s="137"/>
      <c r="E37" s="137"/>
      <c r="F37" s="137"/>
      <c r="G37" s="137"/>
      <c r="H37" s="137"/>
      <c r="I37" s="137"/>
      <c r="J37" s="137"/>
      <c r="K37" s="138"/>
      <c r="L37" s="92"/>
      <c r="M37" s="93"/>
      <c r="N37" s="94"/>
      <c r="O37" s="71"/>
      <c r="P37" s="71"/>
      <c r="Q37" s="131"/>
      <c r="R37" s="132"/>
      <c r="S37" s="53"/>
      <c r="T37" s="71"/>
    </row>
    <row r="38" spans="1:20" ht="12.75">
      <c r="A38" s="80"/>
      <c r="B38" s="81"/>
      <c r="C38" s="82" t="s">
        <v>49</v>
      </c>
      <c r="D38" s="83"/>
      <c r="E38" s="83"/>
      <c r="F38" s="83"/>
      <c r="G38" s="83"/>
      <c r="H38" s="83"/>
      <c r="I38" s="83"/>
      <c r="J38" s="83"/>
      <c r="K38" s="84"/>
      <c r="L38" s="85"/>
      <c r="M38" s="86"/>
      <c r="N38" s="87"/>
      <c r="O38" s="2"/>
      <c r="P38" s="2"/>
      <c r="Q38" s="123"/>
      <c r="R38" s="124"/>
      <c r="S38" s="54"/>
      <c r="T38" s="2"/>
    </row>
    <row r="39" spans="1:20" ht="12.75">
      <c r="A39" s="80"/>
      <c r="B39" s="81"/>
      <c r="C39" s="82" t="s">
        <v>50</v>
      </c>
      <c r="D39" s="83"/>
      <c r="E39" s="83"/>
      <c r="F39" s="83"/>
      <c r="G39" s="83"/>
      <c r="H39" s="83"/>
      <c r="I39" s="83"/>
      <c r="J39" s="83"/>
      <c r="K39" s="84"/>
      <c r="L39" s="67" t="s">
        <v>66</v>
      </c>
      <c r="M39" s="68"/>
      <c r="N39" s="69"/>
      <c r="O39" s="20">
        <v>0.05</v>
      </c>
      <c r="P39" s="21"/>
      <c r="Q39" s="72">
        <f>SUM(O39*2002.5*12)</f>
        <v>1201.5</v>
      </c>
      <c r="R39" s="63"/>
      <c r="S39" s="23"/>
      <c r="T39" s="20"/>
    </row>
    <row r="40" spans="1:20" ht="12.75">
      <c r="A40" s="80"/>
      <c r="B40" s="81"/>
      <c r="C40" s="82" t="s">
        <v>51</v>
      </c>
      <c r="D40" s="83"/>
      <c r="E40" s="83"/>
      <c r="F40" s="83"/>
      <c r="G40" s="83"/>
      <c r="H40" s="83"/>
      <c r="I40" s="83"/>
      <c r="J40" s="83"/>
      <c r="K40" s="84"/>
      <c r="L40" s="67" t="s">
        <v>66</v>
      </c>
      <c r="M40" s="68"/>
      <c r="N40" s="69"/>
      <c r="O40" s="20">
        <v>0.05</v>
      </c>
      <c r="P40" s="21"/>
      <c r="Q40" s="72">
        <f aca="true" t="shared" si="6" ref="Q40:Q45">SUM(O40*2002.5*12)</f>
        <v>1201.5</v>
      </c>
      <c r="R40" s="63"/>
      <c r="S40" s="23"/>
      <c r="T40" s="20"/>
    </row>
    <row r="41" spans="1:20" ht="12.75">
      <c r="A41" s="80"/>
      <c r="B41" s="81"/>
      <c r="C41" s="82" t="s">
        <v>52</v>
      </c>
      <c r="D41" s="83"/>
      <c r="E41" s="83"/>
      <c r="F41" s="83"/>
      <c r="G41" s="83"/>
      <c r="H41" s="83"/>
      <c r="I41" s="83"/>
      <c r="J41" s="83"/>
      <c r="K41" s="84"/>
      <c r="L41" s="67" t="s">
        <v>53</v>
      </c>
      <c r="M41" s="68"/>
      <c r="N41" s="69"/>
      <c r="O41" s="20">
        <v>0.15</v>
      </c>
      <c r="P41" s="21"/>
      <c r="Q41" s="72">
        <f t="shared" si="6"/>
        <v>3604.5</v>
      </c>
      <c r="R41" s="63"/>
      <c r="S41" s="23"/>
      <c r="T41" s="20"/>
    </row>
    <row r="42" spans="1:20" ht="12.75">
      <c r="A42" s="72"/>
      <c r="B42" s="63"/>
      <c r="C42" s="77" t="s">
        <v>54</v>
      </c>
      <c r="D42" s="78"/>
      <c r="E42" s="78"/>
      <c r="F42" s="78"/>
      <c r="G42" s="78"/>
      <c r="H42" s="78"/>
      <c r="I42" s="78"/>
      <c r="J42" s="78"/>
      <c r="K42" s="79"/>
      <c r="L42" s="67" t="s">
        <v>66</v>
      </c>
      <c r="M42" s="68"/>
      <c r="N42" s="69"/>
      <c r="O42" s="1">
        <v>0.15</v>
      </c>
      <c r="P42" s="1"/>
      <c r="Q42" s="72">
        <f t="shared" si="6"/>
        <v>3604.5</v>
      </c>
      <c r="R42" s="63"/>
      <c r="S42" s="23"/>
      <c r="T42" s="1"/>
    </row>
    <row r="43" spans="1:20" ht="12.75">
      <c r="A43" s="72"/>
      <c r="B43" s="63"/>
      <c r="C43" s="60" t="s">
        <v>55</v>
      </c>
      <c r="D43" s="73"/>
      <c r="E43" s="73"/>
      <c r="F43" s="73"/>
      <c r="G43" s="73"/>
      <c r="H43" s="73"/>
      <c r="I43" s="73"/>
      <c r="J43" s="73"/>
      <c r="K43" s="61"/>
      <c r="L43" s="74" t="s">
        <v>56</v>
      </c>
      <c r="M43" s="75"/>
      <c r="N43" s="76"/>
      <c r="O43" s="1">
        <v>0.25</v>
      </c>
      <c r="P43" s="1"/>
      <c r="Q43" s="72">
        <f t="shared" si="6"/>
        <v>6007.5</v>
      </c>
      <c r="R43" s="63"/>
      <c r="S43" s="23"/>
      <c r="T43" s="1"/>
    </row>
    <row r="44" spans="1:20" ht="12.75">
      <c r="A44" s="72"/>
      <c r="B44" s="63"/>
      <c r="C44" s="60" t="s">
        <v>57</v>
      </c>
      <c r="D44" s="73"/>
      <c r="E44" s="73"/>
      <c r="F44" s="73"/>
      <c r="G44" s="73"/>
      <c r="H44" s="73"/>
      <c r="I44" s="73"/>
      <c r="J44" s="73"/>
      <c r="K44" s="61"/>
      <c r="L44" s="74" t="s">
        <v>56</v>
      </c>
      <c r="M44" s="75"/>
      <c r="N44" s="76"/>
      <c r="O44" s="1">
        <v>0.1</v>
      </c>
      <c r="P44" s="22"/>
      <c r="Q44" s="72">
        <f t="shared" si="6"/>
        <v>2403</v>
      </c>
      <c r="R44" s="63"/>
      <c r="S44" s="23"/>
      <c r="T44" s="1"/>
    </row>
    <row r="45" spans="1:20" ht="12.75">
      <c r="A45" s="72"/>
      <c r="B45" s="63"/>
      <c r="C45" s="77" t="s">
        <v>58</v>
      </c>
      <c r="D45" s="78"/>
      <c r="E45" s="78"/>
      <c r="F45" s="78"/>
      <c r="G45" s="78"/>
      <c r="H45" s="78"/>
      <c r="I45" s="78"/>
      <c r="J45" s="78"/>
      <c r="K45" s="79"/>
      <c r="L45" s="74" t="s">
        <v>56</v>
      </c>
      <c r="M45" s="75"/>
      <c r="N45" s="76"/>
      <c r="O45" s="1">
        <v>0.25</v>
      </c>
      <c r="P45" s="1"/>
      <c r="Q45" s="72">
        <f t="shared" si="6"/>
        <v>6007.5</v>
      </c>
      <c r="R45" s="63"/>
      <c r="S45" s="23"/>
      <c r="T45" s="1"/>
    </row>
    <row r="46" spans="5:20" ht="12.75">
      <c r="E46" s="55" t="s">
        <v>11</v>
      </c>
      <c r="F46" s="56"/>
      <c r="G46" s="56"/>
      <c r="H46" s="56"/>
      <c r="I46" s="56"/>
      <c r="J46" s="56"/>
      <c r="K46" s="56"/>
      <c r="L46" s="56"/>
      <c r="M46" s="56"/>
      <c r="N46" s="56"/>
      <c r="O46" s="57">
        <f>SUM(O39:O45)</f>
        <v>1</v>
      </c>
      <c r="P46" s="58"/>
      <c r="Q46" s="72">
        <f>SUM(Q39:Q45)</f>
        <v>24030</v>
      </c>
      <c r="R46" s="63"/>
      <c r="S46" s="23"/>
      <c r="T46" s="1"/>
    </row>
  </sheetData>
  <sheetProtection/>
  <mergeCells count="89">
    <mergeCell ref="B26:C26"/>
    <mergeCell ref="S4:S6"/>
    <mergeCell ref="T4:T6"/>
    <mergeCell ref="F5:F6"/>
    <mergeCell ref="G5:G6"/>
    <mergeCell ref="A1:T1"/>
    <mergeCell ref="A2:T2"/>
    <mergeCell ref="A3:E3"/>
    <mergeCell ref="F3:R3"/>
    <mergeCell ref="B4:E4"/>
    <mergeCell ref="R4:R6"/>
    <mergeCell ref="P10:Q10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4:O4"/>
    <mergeCell ref="P4:Q5"/>
    <mergeCell ref="F12:T12"/>
    <mergeCell ref="B14:C14"/>
    <mergeCell ref="B15:C15"/>
    <mergeCell ref="B16:C16"/>
    <mergeCell ref="B17:C17"/>
    <mergeCell ref="N5:O5"/>
    <mergeCell ref="B8:D8"/>
    <mergeCell ref="B9:D9"/>
    <mergeCell ref="A10:D10"/>
    <mergeCell ref="F10:O10"/>
    <mergeCell ref="B23:C23"/>
    <mergeCell ref="B24:C24"/>
    <mergeCell ref="B25:C25"/>
    <mergeCell ref="B22:C22"/>
    <mergeCell ref="A11:E11"/>
    <mergeCell ref="A12:E12"/>
    <mergeCell ref="B19:C19"/>
    <mergeCell ref="B21:C21"/>
    <mergeCell ref="B20:C20"/>
    <mergeCell ref="B18:C18"/>
    <mergeCell ref="B27:C27"/>
    <mergeCell ref="R28:T28"/>
    <mergeCell ref="R34:T34"/>
    <mergeCell ref="A35:T35"/>
    <mergeCell ref="A36:B37"/>
    <mergeCell ref="C36:K37"/>
    <mergeCell ref="L36:N37"/>
    <mergeCell ref="O36:O37"/>
    <mergeCell ref="P36:P37"/>
    <mergeCell ref="Q36:R37"/>
    <mergeCell ref="T36:T37"/>
    <mergeCell ref="A38:B38"/>
    <mergeCell ref="C38:K38"/>
    <mergeCell ref="L38:N38"/>
    <mergeCell ref="Q38:R38"/>
    <mergeCell ref="A39:B39"/>
    <mergeCell ref="C39:K39"/>
    <mergeCell ref="L39:N39"/>
    <mergeCell ref="Q39:R39"/>
    <mergeCell ref="A40:B40"/>
    <mergeCell ref="C40:K40"/>
    <mergeCell ref="L40:N40"/>
    <mergeCell ref="Q40:R40"/>
    <mergeCell ref="A41:B41"/>
    <mergeCell ref="C41:K41"/>
    <mergeCell ref="L41:N41"/>
    <mergeCell ref="Q41:R41"/>
    <mergeCell ref="A42:B42"/>
    <mergeCell ref="C42:K42"/>
    <mergeCell ref="L42:N42"/>
    <mergeCell ref="Q42:R42"/>
    <mergeCell ref="A43:B43"/>
    <mergeCell ref="C43:K43"/>
    <mergeCell ref="L43:N43"/>
    <mergeCell ref="Q43:R43"/>
    <mergeCell ref="Q46:R46"/>
    <mergeCell ref="A13:D13"/>
    <mergeCell ref="A44:B44"/>
    <mergeCell ref="C44:K44"/>
    <mergeCell ref="L44:N44"/>
    <mergeCell ref="Q44:R44"/>
    <mergeCell ref="A45:B45"/>
    <mergeCell ref="C45:K45"/>
    <mergeCell ref="L45:N45"/>
    <mergeCell ref="Q45:R45"/>
  </mergeCells>
  <printOptions/>
  <pageMargins left="0.125" right="0.13541666666666666" top="0.16666666666666666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2018-02-05T10:37:07Z</cp:lastPrinted>
  <dcterms:created xsi:type="dcterms:W3CDTF">2007-02-04T12:22:59Z</dcterms:created>
  <dcterms:modified xsi:type="dcterms:W3CDTF">2018-02-07T08:20:38Z</dcterms:modified>
  <cp:category/>
  <cp:version/>
  <cp:contentType/>
  <cp:contentStatus/>
</cp:coreProperties>
</file>