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7" sheetId="1" r:id="rId1"/>
  </sheets>
  <definedNames>
    <definedName name="_xlnm.Print_Area" localSheetId="0">'2017'!$A$30:$F$36</definedName>
  </definedNames>
  <calcPr fullCalcOnLoad="1" refMode="R1C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9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1810-покос</t>
        </r>
      </text>
    </comment>
    <comment ref="O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135р-отрава для блох
газонокос.-4500р
1000р-блохи</t>
        </r>
      </text>
    </comment>
    <comment ref="O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975р-лампочки</t>
        </r>
      </text>
    </comment>
    <comment ref="O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1000р-ревизия тепл.узла</t>
        </r>
      </text>
    </comment>
  </commentList>
</comments>
</file>

<file path=xl/sharedStrings.xml><?xml version="1.0" encoding="utf-8"?>
<sst xmlns="http://schemas.openxmlformats.org/spreadsheetml/2006/main" count="85" uniqueCount="77">
  <si>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</si>
  <si>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</si>
  <si>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</si>
  <si>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</si>
  <si>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</si>
  <si>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</si>
  <si>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</si>
  <si>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</si>
  <si>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</si>
  <si>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октябрь</t>
  </si>
  <si>
    <t>декабрь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</si>
  <si>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</si>
  <si>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</si>
  <si>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</si>
  <si>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</si>
  <si>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</si>
  <si>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</si>
  <si>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</si>
  <si>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</si>
  <si>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</si>
  <si>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</si>
  <si>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</si>
  <si>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</si>
  <si>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</si>
  <si>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</si>
  <si>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</si>
  <si>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</si>
  <si>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</si>
  <si>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</si>
  <si>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</si>
  <si>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</si>
  <si>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</si>
  <si>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</si>
  <si>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</si>
  <si>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</si>
  <si>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</si>
  <si>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</si>
  <si>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</si>
  <si>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</si>
  <si>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</si>
  <si>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</si>
  <si>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</si>
  <si>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</si>
  <si>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</si>
  <si>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</si>
  <si>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</si>
  <si>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</si>
  <si>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</si>
  <si>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</si>
  <si>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</si>
  <si>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</si>
  <si>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</si>
  <si>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</si>
  <si>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</si>
  <si>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</si>
  <si>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</si>
  <si>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</si>
  <si>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</si>
  <si>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</si>
  <si>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</si>
  <si>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</si>
  <si>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</si>
  <si>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</si>
  <si>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отрава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</si>
  <si>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</si>
  <si>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</si>
  <si>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</si>
  <si>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</si>
  <si>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</si>
  <si>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</si>
  <si>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</si>
  <si>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__Осенняя 21__на 2017год.</t>
  </si>
  <si>
    <t>услуги сторонних организаций, разовые работы</t>
  </si>
  <si>
    <t>газонокос.</t>
  </si>
  <si>
    <t>блохи</t>
  </si>
  <si>
    <t>лампочки</t>
  </si>
  <si>
    <t>ревизия тепл.узла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</si>
</sst>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5" fillId="32" borderId="16" xfId="0" applyNumberFormat="1" applyFont="1" applyFill="1" applyBorder="1" applyAlignment="1">
      <alignment vertical="top" wrapText="1"/>
    </xf>
    <xf numFmtId="2" fontId="1" fillId="32" borderId="15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 vertical="top" wrapText="1"/>
    </xf>
    <xf numFmtId="2" fontId="1" fillId="32" borderId="16" xfId="0" applyNumberFormat="1" applyFont="1" applyFill="1" applyBorder="1" applyAlignment="1">
      <alignment horizontal="center" vertical="top" wrapText="1"/>
    </xf>
    <xf numFmtId="2" fontId="5" fillId="32" borderId="15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2" fontId="6" fillId="0" borderId="2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5" borderId="15" xfId="0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0" fillId="35" borderId="15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172" fontId="1" fillId="0" borderId="0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5" borderId="16" xfId="0" applyFill="1" applyBorder="1" applyAlignment="1">
      <alignment/>
    </xf>
    <xf numFmtId="172" fontId="1" fillId="34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50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8.00390625" style="0" customWidth="1"/>
    <col min="2" max="2" width="6.625" style="0" customWidth="1"/>
    <col min="3" max="3" width="7.375" style="0" customWidth="1"/>
    <col min="4" max="4" width="8.625" style="0" customWidth="1"/>
    <col min="5" max="5" width="8.00390625" style="0" customWidth="1"/>
    <col min="8" max="8" width="8.375" style="0" customWidth="1"/>
    <col min="9" max="9" width="8.00390625" style="0" customWidth="1"/>
    <col min="10" max="10" width="8.875" style="0" customWidth="1"/>
    <col min="11" max="11" width="0.12890625" style="0" hidden="1" customWidth="1"/>
    <col min="12" max="12" width="0.2421875" style="0" hidden="1" customWidth="1"/>
    <col min="19" max="19" width="9.125" style="0" hidden="1" customWidth="1"/>
  </cols>
  <sheetData>
    <row r="1" spans="1:20" ht="15.75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2.75">
      <c r="A3" s="69"/>
      <c r="B3" s="141"/>
      <c r="C3" s="141"/>
      <c r="D3" s="141"/>
      <c r="E3" s="142"/>
      <c r="F3" s="62" t="s">
        <v>11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3"/>
      <c r="S3" s="30"/>
      <c r="T3" s="1"/>
    </row>
    <row r="4" spans="1:20" ht="12.75">
      <c r="A4" s="2"/>
      <c r="B4" s="143" t="s">
        <v>12</v>
      </c>
      <c r="C4" s="144"/>
      <c r="D4" s="144"/>
      <c r="E4" s="145"/>
      <c r="F4" s="71" t="s">
        <v>0</v>
      </c>
      <c r="G4" s="72"/>
      <c r="H4" s="72"/>
      <c r="I4" s="72"/>
      <c r="J4" s="72"/>
      <c r="K4" s="72"/>
      <c r="L4" s="72"/>
      <c r="M4" s="72"/>
      <c r="N4" s="72"/>
      <c r="O4" s="72"/>
      <c r="P4" s="73" t="s">
        <v>13</v>
      </c>
      <c r="Q4" s="74"/>
      <c r="R4" s="77" t="s">
        <v>14</v>
      </c>
      <c r="S4" s="127"/>
      <c r="T4" s="80" t="s">
        <v>4</v>
      </c>
    </row>
    <row r="5" spans="1:20" ht="45.75" customHeight="1">
      <c r="A5" s="3"/>
      <c r="B5" s="64" t="s">
        <v>15</v>
      </c>
      <c r="C5" s="64" t="s">
        <v>2</v>
      </c>
      <c r="D5" s="64" t="s">
        <v>66</v>
      </c>
      <c r="E5" s="85" t="s">
        <v>3</v>
      </c>
      <c r="F5" s="83" t="s">
        <v>16</v>
      </c>
      <c r="G5" s="83" t="s">
        <v>17</v>
      </c>
      <c r="H5" s="83" t="s">
        <v>18</v>
      </c>
      <c r="I5" s="83" t="s">
        <v>19</v>
      </c>
      <c r="J5" s="83" t="s">
        <v>20</v>
      </c>
      <c r="K5" s="83" t="s">
        <v>21</v>
      </c>
      <c r="L5" s="83" t="s">
        <v>22</v>
      </c>
      <c r="M5" s="83" t="s">
        <v>23</v>
      </c>
      <c r="N5" s="87" t="s">
        <v>24</v>
      </c>
      <c r="O5" s="89"/>
      <c r="P5" s="75"/>
      <c r="Q5" s="76"/>
      <c r="R5" s="78"/>
      <c r="S5" s="128"/>
      <c r="T5" s="81"/>
    </row>
    <row r="6" spans="1:20" ht="124.5" customHeight="1">
      <c r="A6" s="5"/>
      <c r="B6" s="65"/>
      <c r="C6" s="65"/>
      <c r="D6" s="65"/>
      <c r="E6" s="86"/>
      <c r="F6" s="84"/>
      <c r="G6" s="84"/>
      <c r="H6" s="84"/>
      <c r="I6" s="84"/>
      <c r="J6" s="84"/>
      <c r="K6" s="84"/>
      <c r="L6" s="84"/>
      <c r="M6" s="84"/>
      <c r="N6" s="34" t="s">
        <v>67</v>
      </c>
      <c r="O6" s="34" t="s">
        <v>72</v>
      </c>
      <c r="P6" s="4" t="s">
        <v>25</v>
      </c>
      <c r="Q6" s="4" t="s">
        <v>26</v>
      </c>
      <c r="R6" s="79"/>
      <c r="S6" s="129"/>
      <c r="T6" s="82"/>
    </row>
    <row r="7" spans="1:20" ht="14.25">
      <c r="A7" s="6">
        <v>2016</v>
      </c>
      <c r="B7" s="35">
        <v>7</v>
      </c>
      <c r="C7" s="35">
        <v>5</v>
      </c>
      <c r="D7" s="35">
        <v>0</v>
      </c>
      <c r="E7" s="8">
        <f>SUM(B7:D7)</f>
        <v>12</v>
      </c>
      <c r="F7" s="36">
        <v>0.9</v>
      </c>
      <c r="G7" s="36">
        <v>0</v>
      </c>
      <c r="H7" s="36">
        <v>1.6</v>
      </c>
      <c r="I7" s="36">
        <v>0</v>
      </c>
      <c r="J7" s="36">
        <v>1.4</v>
      </c>
      <c r="K7" s="36">
        <v>0</v>
      </c>
      <c r="L7" s="36">
        <v>0</v>
      </c>
      <c r="M7" s="36">
        <v>2.1</v>
      </c>
      <c r="N7" s="36">
        <v>0</v>
      </c>
      <c r="O7" s="36">
        <v>1</v>
      </c>
      <c r="P7" s="37">
        <v>2.5</v>
      </c>
      <c r="Q7" s="37">
        <v>2.5</v>
      </c>
      <c r="R7" s="38">
        <v>0</v>
      </c>
      <c r="S7" s="38">
        <v>0</v>
      </c>
      <c r="T7" s="7">
        <f>SUM(F7:S7)</f>
        <v>12</v>
      </c>
    </row>
    <row r="8" spans="1:20" ht="14.25">
      <c r="A8" s="6">
        <v>2017</v>
      </c>
      <c r="B8" s="130" t="s">
        <v>68</v>
      </c>
      <c r="C8" s="131"/>
      <c r="D8" s="132"/>
      <c r="E8" s="8">
        <v>12</v>
      </c>
      <c r="F8" s="60">
        <v>0.9</v>
      </c>
      <c r="G8" s="60">
        <v>0</v>
      </c>
      <c r="H8" s="60">
        <v>1.6</v>
      </c>
      <c r="I8" s="60">
        <v>0</v>
      </c>
      <c r="J8" s="60">
        <v>1.4</v>
      </c>
      <c r="K8" s="60">
        <v>0</v>
      </c>
      <c r="L8" s="60">
        <v>0</v>
      </c>
      <c r="M8" s="60">
        <v>2.1</v>
      </c>
      <c r="N8" s="60">
        <v>0</v>
      </c>
      <c r="O8" s="60">
        <v>1</v>
      </c>
      <c r="P8" s="37">
        <v>2.5</v>
      </c>
      <c r="Q8" s="39">
        <v>2.5</v>
      </c>
      <c r="R8" s="38">
        <v>0</v>
      </c>
      <c r="S8" s="38"/>
      <c r="T8" s="7">
        <f>SUM(F8:S8)</f>
        <v>12</v>
      </c>
    </row>
    <row r="9" spans="1:20" ht="14.25">
      <c r="A9" s="6">
        <v>2017</v>
      </c>
      <c r="B9" s="130" t="s">
        <v>69</v>
      </c>
      <c r="C9" s="131"/>
      <c r="D9" s="132"/>
      <c r="E9" s="8"/>
      <c r="F9" s="40"/>
      <c r="G9" s="41"/>
      <c r="H9" s="41"/>
      <c r="I9" s="41"/>
      <c r="J9" s="41"/>
      <c r="K9" s="41"/>
      <c r="L9" s="41"/>
      <c r="M9" s="41"/>
      <c r="N9" s="41"/>
      <c r="O9" s="42"/>
      <c r="P9" s="43"/>
      <c r="Q9" s="39"/>
      <c r="R9" s="38"/>
      <c r="S9" s="38"/>
      <c r="T9" s="7"/>
    </row>
    <row r="10" spans="1:20" ht="24">
      <c r="A10" s="133" t="s">
        <v>27</v>
      </c>
      <c r="B10" s="134"/>
      <c r="C10" s="134"/>
      <c r="D10" s="135"/>
      <c r="E10" s="8">
        <v>1888.8</v>
      </c>
      <c r="F10" s="87" t="s">
        <v>28</v>
      </c>
      <c r="G10" s="88"/>
      <c r="H10" s="88"/>
      <c r="I10" s="88"/>
      <c r="J10" s="88"/>
      <c r="K10" s="88"/>
      <c r="L10" s="88"/>
      <c r="M10" s="88"/>
      <c r="N10" s="88"/>
      <c r="O10" s="89"/>
      <c r="P10" s="90" t="s">
        <v>29</v>
      </c>
      <c r="Q10" s="91"/>
      <c r="R10" s="7" t="s">
        <v>30</v>
      </c>
      <c r="S10" s="7"/>
      <c r="T10" s="7"/>
    </row>
    <row r="11" spans="1:20" ht="12.75">
      <c r="A11" s="92" t="s">
        <v>31</v>
      </c>
      <c r="B11" s="93"/>
      <c r="C11" s="93"/>
      <c r="D11" s="93"/>
      <c r="E11" s="94"/>
      <c r="F11" s="9">
        <f>E10*F7</f>
        <v>1699.92</v>
      </c>
      <c r="G11" s="9">
        <f>E10*G7</f>
        <v>0</v>
      </c>
      <c r="H11" s="9">
        <f>E10*H8</f>
        <v>3022.08</v>
      </c>
      <c r="I11" s="9">
        <f>E10*I7</f>
        <v>0</v>
      </c>
      <c r="J11" s="9">
        <f>E10*J7</f>
        <v>2644.3199999999997</v>
      </c>
      <c r="K11" s="9">
        <f>SUM(K7*2002.5)</f>
        <v>0</v>
      </c>
      <c r="L11" s="9">
        <f>SUM(L7*2002.5)</f>
        <v>0</v>
      </c>
      <c r="M11" s="9">
        <f>E10*M7</f>
        <v>3966.48</v>
      </c>
      <c r="N11" s="9">
        <f>SUM(E10*N7)</f>
        <v>0</v>
      </c>
      <c r="O11" s="9">
        <f>E10*O7</f>
        <v>1888.8</v>
      </c>
      <c r="P11" s="9">
        <f>E10*P7</f>
        <v>4722</v>
      </c>
      <c r="Q11" s="9">
        <f>E10*Q7</f>
        <v>4722</v>
      </c>
      <c r="R11" s="9">
        <f>E10*R7</f>
        <v>0</v>
      </c>
      <c r="S11" s="9">
        <v>0</v>
      </c>
      <c r="T11" s="9">
        <f>SUM(F11:R11)</f>
        <v>22665.6</v>
      </c>
    </row>
    <row r="12" spans="1:20" ht="12.75">
      <c r="A12" s="136" t="s">
        <v>32</v>
      </c>
      <c r="B12" s="136"/>
      <c r="C12" s="136"/>
      <c r="D12" s="136"/>
      <c r="E12" s="137"/>
      <c r="F12" s="95" t="s">
        <v>33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22.5" customHeight="1">
      <c r="A13" s="163" t="s">
        <v>34</v>
      </c>
      <c r="B13" s="163"/>
      <c r="C13" s="163"/>
      <c r="D13" s="164"/>
      <c r="E13" s="10">
        <v>42583.340000000084</v>
      </c>
      <c r="F13" s="31"/>
      <c r="G13" s="32"/>
      <c r="H13" s="1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</row>
    <row r="14" spans="1:20" ht="12.75">
      <c r="A14" s="44"/>
      <c r="B14" s="146" t="s">
        <v>64</v>
      </c>
      <c r="C14" s="146"/>
      <c r="D14" s="45" t="s">
        <v>32</v>
      </c>
      <c r="E14" s="46" t="s">
        <v>65</v>
      </c>
      <c r="F14" s="31"/>
      <c r="G14" s="32"/>
      <c r="H14" s="1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1:20" ht="12.75">
      <c r="A15" s="12" t="s">
        <v>35</v>
      </c>
      <c r="B15" s="125">
        <f>12684+9060</f>
        <v>21744</v>
      </c>
      <c r="C15" s="147"/>
      <c r="D15" s="47">
        <f>4254.6+2549.4+1465.5+3039+1821+332.5</f>
        <v>13462</v>
      </c>
      <c r="E15" s="48"/>
      <c r="F15" s="13">
        <f aca="true" t="shared" si="0" ref="F15:F26">1888.8*0.9</f>
        <v>1699.92</v>
      </c>
      <c r="G15" s="13">
        <v>0</v>
      </c>
      <c r="H15" s="14">
        <f>E10*H8</f>
        <v>3022.08</v>
      </c>
      <c r="I15" s="13">
        <v>0</v>
      </c>
      <c r="J15" s="13">
        <f>E10*J8</f>
        <v>2644.3199999999997</v>
      </c>
      <c r="K15" s="13">
        <v>0</v>
      </c>
      <c r="L15" s="13">
        <v>0</v>
      </c>
      <c r="M15" s="13">
        <f>E10*M8</f>
        <v>3966.48</v>
      </c>
      <c r="N15" s="13">
        <v>0</v>
      </c>
      <c r="O15" s="13">
        <v>0</v>
      </c>
      <c r="P15" s="49">
        <v>1158</v>
      </c>
      <c r="Q15" s="49">
        <v>0</v>
      </c>
      <c r="R15" s="13">
        <v>0</v>
      </c>
      <c r="S15" s="13"/>
      <c r="T15" s="15">
        <f aca="true" t="shared" si="1" ref="T15:T26">SUM(F15:S15)</f>
        <v>12490.8</v>
      </c>
    </row>
    <row r="16" spans="1:20" ht="12.75">
      <c r="A16" s="12" t="s">
        <v>36</v>
      </c>
      <c r="B16" s="125">
        <v>21744</v>
      </c>
      <c r="C16" s="126"/>
      <c r="D16" s="47">
        <f>8508.2+1309.3+5492.5+949.5</f>
        <v>16259.5</v>
      </c>
      <c r="E16" s="48"/>
      <c r="F16" s="13">
        <f t="shared" si="0"/>
        <v>1699.92</v>
      </c>
      <c r="G16" s="13">
        <v>0</v>
      </c>
      <c r="H16" s="14">
        <f>E10*H8</f>
        <v>3022.08</v>
      </c>
      <c r="I16" s="13">
        <v>0</v>
      </c>
      <c r="J16" s="13">
        <f>E10*J8</f>
        <v>2644.3199999999997</v>
      </c>
      <c r="K16" s="13"/>
      <c r="L16" s="13"/>
      <c r="M16" s="13">
        <f>E10*M8</f>
        <v>3966.48</v>
      </c>
      <c r="N16" s="13">
        <v>0</v>
      </c>
      <c r="O16" s="13">
        <v>0</v>
      </c>
      <c r="P16" s="49">
        <v>0</v>
      </c>
      <c r="Q16" s="49">
        <v>0</v>
      </c>
      <c r="R16" s="13">
        <v>0</v>
      </c>
      <c r="S16" s="13"/>
      <c r="T16" s="15">
        <f t="shared" si="1"/>
        <v>11332.8</v>
      </c>
    </row>
    <row r="17" spans="1:20" ht="12.75">
      <c r="A17" s="12" t="s">
        <v>1</v>
      </c>
      <c r="B17" s="125">
        <v>21744</v>
      </c>
      <c r="C17" s="126"/>
      <c r="D17" s="47">
        <f>18701.2+6460.2</f>
        <v>25161.4</v>
      </c>
      <c r="E17" s="48"/>
      <c r="F17" s="13">
        <f t="shared" si="0"/>
        <v>1699.92</v>
      </c>
      <c r="G17" s="13">
        <v>0</v>
      </c>
      <c r="H17" s="14">
        <v>3022.08</v>
      </c>
      <c r="I17" s="13">
        <v>0</v>
      </c>
      <c r="J17" s="13">
        <v>2644.32</v>
      </c>
      <c r="K17" s="13"/>
      <c r="L17" s="13"/>
      <c r="M17" s="13">
        <v>3966.48</v>
      </c>
      <c r="N17" s="13">
        <v>0</v>
      </c>
      <c r="O17" s="13">
        <v>0</v>
      </c>
      <c r="P17" s="49">
        <v>0</v>
      </c>
      <c r="Q17" s="49">
        <v>0</v>
      </c>
      <c r="R17" s="13">
        <v>0</v>
      </c>
      <c r="S17" s="13"/>
      <c r="T17" s="15">
        <f t="shared" si="1"/>
        <v>11332.8</v>
      </c>
    </row>
    <row r="18" spans="1:20" ht="12.75">
      <c r="A18" s="12" t="s">
        <v>37</v>
      </c>
      <c r="B18" s="125">
        <v>21744</v>
      </c>
      <c r="C18" s="126"/>
      <c r="D18" s="47">
        <f>13073.06+4198.8</f>
        <v>17271.86</v>
      </c>
      <c r="E18" s="48"/>
      <c r="F18" s="13">
        <f t="shared" si="0"/>
        <v>1699.92</v>
      </c>
      <c r="G18" s="13">
        <v>0</v>
      </c>
      <c r="H18" s="14">
        <v>3022.08</v>
      </c>
      <c r="I18" s="13">
        <v>0</v>
      </c>
      <c r="J18" s="13">
        <v>2644.32</v>
      </c>
      <c r="K18" s="13"/>
      <c r="L18" s="13"/>
      <c r="M18" s="13">
        <v>3966.48</v>
      </c>
      <c r="N18" s="13">
        <v>0</v>
      </c>
      <c r="O18" s="13">
        <v>0</v>
      </c>
      <c r="P18" s="49">
        <v>0</v>
      </c>
      <c r="Q18" s="49">
        <v>0</v>
      </c>
      <c r="R18" s="13">
        <v>0</v>
      </c>
      <c r="S18" s="13"/>
      <c r="T18" s="15">
        <f t="shared" si="1"/>
        <v>11332.8</v>
      </c>
    </row>
    <row r="19" spans="1:20" ht="12.75">
      <c r="A19" s="12" t="s">
        <v>5</v>
      </c>
      <c r="B19" s="125">
        <v>21744</v>
      </c>
      <c r="C19" s="126"/>
      <c r="D19" s="47">
        <f>13772.02+3492.8</f>
        <v>17264.82</v>
      </c>
      <c r="E19" s="48"/>
      <c r="F19" s="13">
        <f t="shared" si="0"/>
        <v>1699.92</v>
      </c>
      <c r="G19" s="13">
        <v>0</v>
      </c>
      <c r="H19" s="14">
        <v>3022.08</v>
      </c>
      <c r="I19" s="13">
        <v>0</v>
      </c>
      <c r="J19" s="13">
        <v>2644.32</v>
      </c>
      <c r="K19" s="13"/>
      <c r="L19" s="13"/>
      <c r="M19" s="13">
        <v>3966.48</v>
      </c>
      <c r="N19" s="13">
        <v>0</v>
      </c>
      <c r="O19" s="13">
        <v>1810</v>
      </c>
      <c r="P19" s="49">
        <v>0</v>
      </c>
      <c r="Q19" s="49">
        <f>2813+1723</f>
        <v>4536</v>
      </c>
      <c r="R19" s="13">
        <v>0</v>
      </c>
      <c r="S19" s="13"/>
      <c r="T19" s="15">
        <f t="shared" si="1"/>
        <v>17678.8</v>
      </c>
    </row>
    <row r="20" spans="1:20" ht="12.75">
      <c r="A20" s="12" t="s">
        <v>6</v>
      </c>
      <c r="B20" s="125">
        <v>21744</v>
      </c>
      <c r="C20" s="126"/>
      <c r="D20" s="47">
        <f>13561.82+2232+10.24</f>
        <v>15804.06</v>
      </c>
      <c r="E20" s="48"/>
      <c r="F20" s="13">
        <f t="shared" si="0"/>
        <v>1699.92</v>
      </c>
      <c r="G20" s="13">
        <v>0</v>
      </c>
      <c r="H20" s="14">
        <v>3022.08</v>
      </c>
      <c r="I20" s="13">
        <v>0</v>
      </c>
      <c r="J20" s="13">
        <v>2644.32</v>
      </c>
      <c r="K20" s="13"/>
      <c r="L20" s="13"/>
      <c r="M20" s="13">
        <v>3966.48</v>
      </c>
      <c r="N20" s="13">
        <v>0</v>
      </c>
      <c r="O20" s="13">
        <v>0</v>
      </c>
      <c r="P20" s="49">
        <v>425</v>
      </c>
      <c r="Q20" s="49">
        <v>0</v>
      </c>
      <c r="R20" s="13">
        <v>0</v>
      </c>
      <c r="S20" s="13"/>
      <c r="T20" s="15">
        <f t="shared" si="1"/>
        <v>11757.8</v>
      </c>
    </row>
    <row r="21" spans="1:20" ht="12.75">
      <c r="A21" s="12" t="s">
        <v>7</v>
      </c>
      <c r="B21" s="125">
        <v>21744</v>
      </c>
      <c r="C21" s="126"/>
      <c r="D21" s="47">
        <v>16696.68</v>
      </c>
      <c r="E21" s="48"/>
      <c r="F21" s="13">
        <f t="shared" si="0"/>
        <v>1699.92</v>
      </c>
      <c r="G21" s="13">
        <v>0</v>
      </c>
      <c r="H21" s="14">
        <v>3022.08</v>
      </c>
      <c r="I21" s="13">
        <v>0</v>
      </c>
      <c r="J21" s="13">
        <v>2644.32</v>
      </c>
      <c r="K21" s="13"/>
      <c r="L21" s="13"/>
      <c r="M21" s="13">
        <v>3966.48</v>
      </c>
      <c r="N21" s="13">
        <v>0</v>
      </c>
      <c r="O21" s="13">
        <f>135+4500+1000</f>
        <v>5635</v>
      </c>
      <c r="P21" s="49">
        <v>0</v>
      </c>
      <c r="Q21" s="49">
        <v>0</v>
      </c>
      <c r="R21" s="13">
        <v>0</v>
      </c>
      <c r="S21" s="13"/>
      <c r="T21" s="15">
        <f t="shared" si="1"/>
        <v>16967.8</v>
      </c>
    </row>
    <row r="22" spans="1:20" ht="12.75">
      <c r="A22" s="12" t="s">
        <v>8</v>
      </c>
      <c r="B22" s="125">
        <v>21744</v>
      </c>
      <c r="C22" s="126"/>
      <c r="D22" s="47">
        <f>25494.55+17.72</f>
        <v>25512.27</v>
      </c>
      <c r="E22" s="48"/>
      <c r="F22" s="13">
        <f t="shared" si="0"/>
        <v>1699.92</v>
      </c>
      <c r="G22" s="13">
        <v>0</v>
      </c>
      <c r="H22" s="14">
        <v>3022.08</v>
      </c>
      <c r="I22" s="13">
        <v>0</v>
      </c>
      <c r="J22" s="13">
        <v>2644.32</v>
      </c>
      <c r="K22" s="13"/>
      <c r="L22" s="13"/>
      <c r="M22" s="13">
        <v>3966.48</v>
      </c>
      <c r="N22" s="13">
        <v>0</v>
      </c>
      <c r="O22" s="13">
        <v>0</v>
      </c>
      <c r="P22" s="49">
        <f>7244+45254</f>
        <v>52498</v>
      </c>
      <c r="Q22" s="49">
        <v>0</v>
      </c>
      <c r="R22" s="13">
        <v>0</v>
      </c>
      <c r="S22" s="13"/>
      <c r="T22" s="15">
        <f t="shared" si="1"/>
        <v>63830.8</v>
      </c>
    </row>
    <row r="23" spans="1:20" ht="12.75">
      <c r="A23" s="12" t="s">
        <v>38</v>
      </c>
      <c r="B23" s="125">
        <v>21744</v>
      </c>
      <c r="C23" s="126"/>
      <c r="D23" s="47">
        <v>18757.989999999998</v>
      </c>
      <c r="E23" s="48"/>
      <c r="F23" s="13">
        <f t="shared" si="0"/>
        <v>1699.92</v>
      </c>
      <c r="G23" s="13">
        <v>0</v>
      </c>
      <c r="H23" s="14">
        <v>3022.08</v>
      </c>
      <c r="I23" s="13">
        <v>0</v>
      </c>
      <c r="J23" s="13">
        <v>2644.32</v>
      </c>
      <c r="K23" s="13"/>
      <c r="L23" s="13"/>
      <c r="M23" s="13">
        <v>3966.48</v>
      </c>
      <c r="N23" s="13">
        <v>0</v>
      </c>
      <c r="O23" s="13">
        <v>0</v>
      </c>
      <c r="P23" s="49">
        <v>0</v>
      </c>
      <c r="Q23" s="49">
        <v>0</v>
      </c>
      <c r="R23" s="13">
        <v>0</v>
      </c>
      <c r="S23" s="13"/>
      <c r="T23" s="15">
        <f t="shared" si="1"/>
        <v>11332.8</v>
      </c>
    </row>
    <row r="24" spans="1:20" ht="12.75">
      <c r="A24" s="12" t="s">
        <v>39</v>
      </c>
      <c r="B24" s="125">
        <v>21744</v>
      </c>
      <c r="C24" s="126"/>
      <c r="D24" s="47">
        <v>19089.579999999998</v>
      </c>
      <c r="E24" s="48"/>
      <c r="F24" s="13">
        <f t="shared" si="0"/>
        <v>1699.92</v>
      </c>
      <c r="G24" s="13">
        <v>0</v>
      </c>
      <c r="H24" s="14">
        <v>3022.08</v>
      </c>
      <c r="I24" s="13">
        <v>0</v>
      </c>
      <c r="J24" s="13">
        <v>2644.32</v>
      </c>
      <c r="K24" s="13"/>
      <c r="L24" s="13"/>
      <c r="M24" s="13">
        <v>3966.48</v>
      </c>
      <c r="N24" s="13">
        <v>0</v>
      </c>
      <c r="O24" s="13">
        <v>975</v>
      </c>
      <c r="P24" s="49">
        <v>0</v>
      </c>
      <c r="Q24" s="49">
        <v>0</v>
      </c>
      <c r="R24" s="13">
        <v>0</v>
      </c>
      <c r="S24" s="13"/>
      <c r="T24" s="15">
        <f t="shared" si="1"/>
        <v>12307.8</v>
      </c>
    </row>
    <row r="25" spans="1:20" ht="12.75">
      <c r="A25" s="12" t="s">
        <v>40</v>
      </c>
      <c r="B25" s="125">
        <v>21744</v>
      </c>
      <c r="C25" s="126"/>
      <c r="D25" s="47">
        <v>16152.130000000001</v>
      </c>
      <c r="E25" s="48"/>
      <c r="F25" s="13">
        <f t="shared" si="0"/>
        <v>1699.92</v>
      </c>
      <c r="G25" s="13">
        <v>0</v>
      </c>
      <c r="H25" s="14">
        <v>3022.08</v>
      </c>
      <c r="I25" s="13">
        <v>0</v>
      </c>
      <c r="J25" s="13">
        <v>2644.32</v>
      </c>
      <c r="K25" s="13"/>
      <c r="L25" s="13"/>
      <c r="M25" s="13">
        <v>3966.48</v>
      </c>
      <c r="N25" s="13">
        <v>0</v>
      </c>
      <c r="O25" s="13">
        <v>0</v>
      </c>
      <c r="P25" s="49">
        <v>0</v>
      </c>
      <c r="Q25" s="49">
        <v>16602</v>
      </c>
      <c r="R25" s="13">
        <v>0</v>
      </c>
      <c r="S25" s="13"/>
      <c r="T25" s="15">
        <f t="shared" si="1"/>
        <v>27934.8</v>
      </c>
    </row>
    <row r="26" spans="1:20" ht="12.75">
      <c r="A26" s="12" t="s">
        <v>41</v>
      </c>
      <c r="B26" s="125">
        <v>21744</v>
      </c>
      <c r="C26" s="126"/>
      <c r="D26" s="47">
        <v>16347.279999999999</v>
      </c>
      <c r="E26" s="48"/>
      <c r="F26" s="13">
        <f t="shared" si="0"/>
        <v>1699.92</v>
      </c>
      <c r="G26" s="13">
        <v>0</v>
      </c>
      <c r="H26" s="14">
        <v>3022.08</v>
      </c>
      <c r="I26" s="13">
        <v>0</v>
      </c>
      <c r="J26" s="13">
        <v>2644.32</v>
      </c>
      <c r="K26" s="13"/>
      <c r="L26" s="13"/>
      <c r="M26" s="13">
        <v>3966.48</v>
      </c>
      <c r="N26" s="13">
        <v>0</v>
      </c>
      <c r="O26" s="13">
        <v>1000</v>
      </c>
      <c r="P26" s="49">
        <v>0</v>
      </c>
      <c r="Q26" s="49">
        <v>0</v>
      </c>
      <c r="R26" s="13">
        <v>0</v>
      </c>
      <c r="S26" s="13"/>
      <c r="T26" s="15">
        <f t="shared" si="1"/>
        <v>12332.8</v>
      </c>
    </row>
    <row r="27" spans="1:20" ht="24">
      <c r="A27" s="16" t="s">
        <v>42</v>
      </c>
      <c r="B27" s="125">
        <v>0</v>
      </c>
      <c r="C27" s="126"/>
      <c r="D27" s="47">
        <f>900+900+900+900</f>
        <v>3600</v>
      </c>
      <c r="E27" s="2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9"/>
      <c r="Q27" s="49"/>
      <c r="R27" s="13"/>
      <c r="S27" s="13"/>
      <c r="T27" s="15"/>
    </row>
    <row r="28" spans="1:20" ht="12.75">
      <c r="A28" s="17" t="s">
        <v>3</v>
      </c>
      <c r="B28" s="148">
        <f>SUM(B15:B27)</f>
        <v>260928</v>
      </c>
      <c r="C28" s="149"/>
      <c r="D28" s="50">
        <f>SUM(D15:D27)</f>
        <v>221379.56999999998</v>
      </c>
      <c r="E28" s="18"/>
      <c r="F28" s="18">
        <f>SUM(F15:F27)</f>
        <v>20399.04</v>
      </c>
      <c r="G28" s="18">
        <f>SUM(G15:G27)</f>
        <v>0</v>
      </c>
      <c r="H28" s="50">
        <f>SUM(H15:H27)</f>
        <v>36264.96000000001</v>
      </c>
      <c r="I28" s="18">
        <f>SUM(I15:I27)</f>
        <v>0</v>
      </c>
      <c r="J28" s="18">
        <f>SUM(J15:J27)</f>
        <v>31731.839999999997</v>
      </c>
      <c r="K28" s="18"/>
      <c r="L28" s="18"/>
      <c r="M28" s="18">
        <f aca="true" t="shared" si="2" ref="M28:R28">SUM(M15:M27)</f>
        <v>47597.76000000001</v>
      </c>
      <c r="N28" s="18">
        <f t="shared" si="2"/>
        <v>0</v>
      </c>
      <c r="O28" s="18">
        <f t="shared" si="2"/>
        <v>9420</v>
      </c>
      <c r="P28" s="50">
        <f t="shared" si="2"/>
        <v>54081</v>
      </c>
      <c r="Q28" s="50">
        <f t="shared" si="2"/>
        <v>21138</v>
      </c>
      <c r="R28" s="18">
        <f t="shared" si="2"/>
        <v>0</v>
      </c>
      <c r="S28" s="18"/>
      <c r="T28" s="19">
        <f>SUM(T15:T27)</f>
        <v>220632.59999999998</v>
      </c>
    </row>
    <row r="29" spans="1:20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 t="s">
        <v>61</v>
      </c>
      <c r="R29" s="66">
        <f>E13+D28-T28</f>
        <v>43330.310000000056</v>
      </c>
      <c r="S29" s="66"/>
      <c r="T29" s="66"/>
    </row>
    <row r="30" spans="1:20" ht="12.75">
      <c r="A30" s="24" t="s">
        <v>5</v>
      </c>
      <c r="B30" s="124">
        <v>1810</v>
      </c>
      <c r="C30" s="124"/>
      <c r="D30" s="51" t="s">
        <v>62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1:20" ht="12.75">
      <c r="A31" s="24" t="s">
        <v>7</v>
      </c>
      <c r="B31" s="124">
        <v>135</v>
      </c>
      <c r="C31" s="124"/>
      <c r="D31" s="25" t="s">
        <v>63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</row>
    <row r="32" spans="1:20" ht="12.75">
      <c r="A32" s="24"/>
      <c r="B32" s="124">
        <v>4500</v>
      </c>
      <c r="C32" s="124"/>
      <c r="D32" s="25" t="s">
        <v>73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22665.6</v>
      </c>
      <c r="T32" s="26"/>
    </row>
    <row r="33" spans="1:20" ht="12.75">
      <c r="A33" s="24"/>
      <c r="B33" s="124">
        <v>1000</v>
      </c>
      <c r="C33" s="124"/>
      <c r="D33" s="25" t="s">
        <v>74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ht="12.75">
      <c r="A34" s="24" t="s">
        <v>9</v>
      </c>
      <c r="B34" s="124">
        <v>975</v>
      </c>
      <c r="C34" s="124"/>
      <c r="D34" s="25" t="s">
        <v>75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1:20" ht="12.75">
      <c r="A35" s="24" t="s">
        <v>10</v>
      </c>
      <c r="B35" s="124">
        <v>1000</v>
      </c>
      <c r="C35" s="124"/>
      <c r="D35" s="25" t="s">
        <v>76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1:20" ht="12.75">
      <c r="A36" s="24"/>
      <c r="B36" s="61"/>
      <c r="C36" s="6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</row>
    <row r="37" spans="1:20" ht="12.75">
      <c r="A37" s="24"/>
      <c r="B37" s="25"/>
      <c r="C37" s="2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3:20" ht="12.75">
      <c r="C38" s="52"/>
      <c r="R38" s="68"/>
      <c r="S38" s="68"/>
      <c r="T38" s="68"/>
    </row>
    <row r="39" spans="1:20" ht="15">
      <c r="A39" s="150" t="s">
        <v>43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ht="12.75">
      <c r="A40" s="151" t="s">
        <v>44</v>
      </c>
      <c r="B40" s="152"/>
      <c r="C40" s="155" t="s">
        <v>45</v>
      </c>
      <c r="D40" s="156"/>
      <c r="E40" s="156"/>
      <c r="F40" s="156"/>
      <c r="G40" s="156"/>
      <c r="H40" s="156"/>
      <c r="I40" s="156"/>
      <c r="J40" s="156"/>
      <c r="K40" s="157"/>
      <c r="L40" s="96" t="s">
        <v>46</v>
      </c>
      <c r="M40" s="97"/>
      <c r="N40" s="98"/>
      <c r="O40" s="102" t="s">
        <v>47</v>
      </c>
      <c r="P40" s="102"/>
      <c r="Q40" s="151" t="s">
        <v>48</v>
      </c>
      <c r="R40" s="152"/>
      <c r="S40" s="53"/>
      <c r="T40" s="102" t="s">
        <v>49</v>
      </c>
    </row>
    <row r="41" spans="1:20" ht="12.75">
      <c r="A41" s="153"/>
      <c r="B41" s="154"/>
      <c r="C41" s="158"/>
      <c r="D41" s="159"/>
      <c r="E41" s="159"/>
      <c r="F41" s="159"/>
      <c r="G41" s="159"/>
      <c r="H41" s="159"/>
      <c r="I41" s="159"/>
      <c r="J41" s="159"/>
      <c r="K41" s="160"/>
      <c r="L41" s="99"/>
      <c r="M41" s="100"/>
      <c r="N41" s="101"/>
      <c r="O41" s="103"/>
      <c r="P41" s="103"/>
      <c r="Q41" s="153"/>
      <c r="R41" s="154"/>
      <c r="S41" s="54"/>
      <c r="T41" s="103"/>
    </row>
    <row r="42" spans="1:20" ht="12.75">
      <c r="A42" s="104"/>
      <c r="B42" s="105"/>
      <c r="C42" s="106" t="s">
        <v>50</v>
      </c>
      <c r="D42" s="107"/>
      <c r="E42" s="107"/>
      <c r="F42" s="107"/>
      <c r="G42" s="107"/>
      <c r="H42" s="107"/>
      <c r="I42" s="107"/>
      <c r="J42" s="107"/>
      <c r="K42" s="108"/>
      <c r="L42" s="109"/>
      <c r="M42" s="110"/>
      <c r="N42" s="111"/>
      <c r="O42" s="20"/>
      <c r="P42" s="20"/>
      <c r="Q42" s="161"/>
      <c r="R42" s="162"/>
      <c r="S42" s="55"/>
      <c r="T42" s="20"/>
    </row>
    <row r="43" spans="1:20" ht="12.75">
      <c r="A43" s="104"/>
      <c r="B43" s="105"/>
      <c r="C43" s="106" t="s">
        <v>51</v>
      </c>
      <c r="D43" s="107"/>
      <c r="E43" s="107"/>
      <c r="F43" s="107"/>
      <c r="G43" s="107"/>
      <c r="H43" s="107"/>
      <c r="I43" s="107"/>
      <c r="J43" s="107"/>
      <c r="K43" s="108"/>
      <c r="L43" s="112" t="s">
        <v>70</v>
      </c>
      <c r="M43" s="113"/>
      <c r="N43" s="114"/>
      <c r="O43" s="21">
        <v>0.05</v>
      </c>
      <c r="P43" s="22"/>
      <c r="Q43" s="62">
        <f>SUM(O43*2002.5*12)</f>
        <v>1201.5</v>
      </c>
      <c r="R43" s="63"/>
      <c r="S43" s="30"/>
      <c r="T43" s="21"/>
    </row>
    <row r="44" spans="1:20" ht="12.75">
      <c r="A44" s="104"/>
      <c r="B44" s="105"/>
      <c r="C44" s="106" t="s">
        <v>52</v>
      </c>
      <c r="D44" s="107"/>
      <c r="E44" s="107"/>
      <c r="F44" s="107"/>
      <c r="G44" s="107"/>
      <c r="H44" s="107"/>
      <c r="I44" s="107"/>
      <c r="J44" s="107"/>
      <c r="K44" s="108"/>
      <c r="L44" s="112" t="s">
        <v>70</v>
      </c>
      <c r="M44" s="113"/>
      <c r="N44" s="114"/>
      <c r="O44" s="21">
        <v>0.05</v>
      </c>
      <c r="P44" s="22"/>
      <c r="Q44" s="62">
        <f aca="true" t="shared" si="3" ref="Q44:Q49">SUM(O44*2002.5*12)</f>
        <v>1201.5</v>
      </c>
      <c r="R44" s="63"/>
      <c r="S44" s="30"/>
      <c r="T44" s="21"/>
    </row>
    <row r="45" spans="1:20" ht="12.75">
      <c r="A45" s="104"/>
      <c r="B45" s="105"/>
      <c r="C45" s="106" t="s">
        <v>53</v>
      </c>
      <c r="D45" s="107"/>
      <c r="E45" s="107"/>
      <c r="F45" s="107"/>
      <c r="G45" s="107"/>
      <c r="H45" s="107"/>
      <c r="I45" s="107"/>
      <c r="J45" s="107"/>
      <c r="K45" s="108"/>
      <c r="L45" s="112" t="s">
        <v>54</v>
      </c>
      <c r="M45" s="113"/>
      <c r="N45" s="114"/>
      <c r="O45" s="21">
        <v>0.15</v>
      </c>
      <c r="P45" s="22"/>
      <c r="Q45" s="62">
        <f t="shared" si="3"/>
        <v>3604.5</v>
      </c>
      <c r="R45" s="63"/>
      <c r="S45" s="30"/>
      <c r="T45" s="21"/>
    </row>
    <row r="46" spans="1:20" ht="12.75">
      <c r="A46" s="62"/>
      <c r="B46" s="63"/>
      <c r="C46" s="115" t="s">
        <v>55</v>
      </c>
      <c r="D46" s="116"/>
      <c r="E46" s="116"/>
      <c r="F46" s="116"/>
      <c r="G46" s="116"/>
      <c r="H46" s="116"/>
      <c r="I46" s="116"/>
      <c r="J46" s="116"/>
      <c r="K46" s="117"/>
      <c r="L46" s="112" t="s">
        <v>70</v>
      </c>
      <c r="M46" s="113"/>
      <c r="N46" s="114"/>
      <c r="O46" s="1">
        <v>0.15</v>
      </c>
      <c r="P46" s="1"/>
      <c r="Q46" s="62">
        <f t="shared" si="3"/>
        <v>3604.5</v>
      </c>
      <c r="R46" s="63"/>
      <c r="S46" s="30"/>
      <c r="T46" s="1"/>
    </row>
    <row r="47" spans="1:20" ht="12.75">
      <c r="A47" s="62"/>
      <c r="B47" s="63"/>
      <c r="C47" s="121" t="s">
        <v>56</v>
      </c>
      <c r="D47" s="122"/>
      <c r="E47" s="122"/>
      <c r="F47" s="122"/>
      <c r="G47" s="122"/>
      <c r="H47" s="122"/>
      <c r="I47" s="122"/>
      <c r="J47" s="122"/>
      <c r="K47" s="123"/>
      <c r="L47" s="118" t="s">
        <v>57</v>
      </c>
      <c r="M47" s="119"/>
      <c r="N47" s="120"/>
      <c r="O47" s="1">
        <v>0.25</v>
      </c>
      <c r="P47" s="1"/>
      <c r="Q47" s="62">
        <f t="shared" si="3"/>
        <v>6007.5</v>
      </c>
      <c r="R47" s="63"/>
      <c r="S47" s="30"/>
      <c r="T47" s="1"/>
    </row>
    <row r="48" spans="1:20" ht="12.75">
      <c r="A48" s="62"/>
      <c r="B48" s="63"/>
      <c r="C48" s="121" t="s">
        <v>58</v>
      </c>
      <c r="D48" s="122"/>
      <c r="E48" s="122"/>
      <c r="F48" s="122"/>
      <c r="G48" s="122"/>
      <c r="H48" s="122"/>
      <c r="I48" s="122"/>
      <c r="J48" s="122"/>
      <c r="K48" s="123"/>
      <c r="L48" s="118" t="s">
        <v>57</v>
      </c>
      <c r="M48" s="119"/>
      <c r="N48" s="120"/>
      <c r="O48" s="1">
        <v>0.1</v>
      </c>
      <c r="P48" s="23"/>
      <c r="Q48" s="62">
        <f t="shared" si="3"/>
        <v>2403</v>
      </c>
      <c r="R48" s="63"/>
      <c r="S48" s="30"/>
      <c r="T48" s="1"/>
    </row>
    <row r="49" spans="1:20" ht="12.75">
      <c r="A49" s="62"/>
      <c r="B49" s="63"/>
      <c r="C49" s="115" t="s">
        <v>59</v>
      </c>
      <c r="D49" s="116"/>
      <c r="E49" s="116"/>
      <c r="F49" s="116"/>
      <c r="G49" s="116"/>
      <c r="H49" s="116"/>
      <c r="I49" s="116"/>
      <c r="J49" s="116"/>
      <c r="K49" s="117"/>
      <c r="L49" s="118" t="s">
        <v>57</v>
      </c>
      <c r="M49" s="119"/>
      <c r="N49" s="120"/>
      <c r="O49" s="1">
        <v>0.25</v>
      </c>
      <c r="P49" s="1"/>
      <c r="Q49" s="62">
        <f t="shared" si="3"/>
        <v>6007.5</v>
      </c>
      <c r="R49" s="63"/>
      <c r="S49" s="30"/>
      <c r="T49" s="1"/>
    </row>
    <row r="50" spans="5:20" ht="12.75">
      <c r="E50" s="56" t="s">
        <v>60</v>
      </c>
      <c r="F50" s="57"/>
      <c r="G50" s="57"/>
      <c r="H50" s="57"/>
      <c r="I50" s="57"/>
      <c r="J50" s="57"/>
      <c r="K50" s="57"/>
      <c r="L50" s="57"/>
      <c r="M50" s="57"/>
      <c r="N50" s="57"/>
      <c r="O50" s="58">
        <f>SUM(O43:O49)</f>
        <v>1</v>
      </c>
      <c r="P50" s="59"/>
      <c r="Q50" s="62">
        <f>SUM(Q43:Q49)</f>
        <v>24030</v>
      </c>
      <c r="R50" s="63"/>
      <c r="S50" s="30"/>
      <c r="T50" s="1"/>
    </row>
  </sheetData>
  <sheetProtection/>
  <mergeCells count="96">
    <mergeCell ref="B30:C30"/>
    <mergeCell ref="B18:C18"/>
    <mergeCell ref="Q50:R50"/>
    <mergeCell ref="A13:D13"/>
    <mergeCell ref="A48:B48"/>
    <mergeCell ref="C48:K48"/>
    <mergeCell ref="L48:N48"/>
    <mergeCell ref="Q48:R48"/>
    <mergeCell ref="A49:B49"/>
    <mergeCell ref="C49:K49"/>
    <mergeCell ref="L49:N49"/>
    <mergeCell ref="Q49:R49"/>
    <mergeCell ref="A46:B46"/>
    <mergeCell ref="C46:K46"/>
    <mergeCell ref="L46:N46"/>
    <mergeCell ref="Q46:R46"/>
    <mergeCell ref="A47:B47"/>
    <mergeCell ref="C47:K47"/>
    <mergeCell ref="L47:N47"/>
    <mergeCell ref="Q47:R47"/>
    <mergeCell ref="A44:B44"/>
    <mergeCell ref="C44:K44"/>
    <mergeCell ref="L44:N44"/>
    <mergeCell ref="Q44:R44"/>
    <mergeCell ref="A45:B45"/>
    <mergeCell ref="C45:K45"/>
    <mergeCell ref="L45:N45"/>
    <mergeCell ref="Q45:R45"/>
    <mergeCell ref="A42:B42"/>
    <mergeCell ref="C42:K42"/>
    <mergeCell ref="L42:N42"/>
    <mergeCell ref="Q42:R42"/>
    <mergeCell ref="A43:B43"/>
    <mergeCell ref="C43:K43"/>
    <mergeCell ref="L43:N43"/>
    <mergeCell ref="Q43:R43"/>
    <mergeCell ref="R29:T29"/>
    <mergeCell ref="R38:T38"/>
    <mergeCell ref="A39:T39"/>
    <mergeCell ref="A40:B41"/>
    <mergeCell ref="C40:K41"/>
    <mergeCell ref="L40:N41"/>
    <mergeCell ref="O40:O41"/>
    <mergeCell ref="P40:P41"/>
    <mergeCell ref="Q40:R41"/>
    <mergeCell ref="T40:T41"/>
    <mergeCell ref="B26:C26"/>
    <mergeCell ref="B27:C27"/>
    <mergeCell ref="B20:C20"/>
    <mergeCell ref="B21:C21"/>
    <mergeCell ref="B22:C22"/>
    <mergeCell ref="B28:C28"/>
    <mergeCell ref="B14:C14"/>
    <mergeCell ref="B15:C15"/>
    <mergeCell ref="B16:C16"/>
    <mergeCell ref="B23:C23"/>
    <mergeCell ref="B24:C24"/>
    <mergeCell ref="B25:C25"/>
    <mergeCell ref="B17:C17"/>
    <mergeCell ref="C5:C6"/>
    <mergeCell ref="D5:D6"/>
    <mergeCell ref="E5:E6"/>
    <mergeCell ref="P4:Q5"/>
    <mergeCell ref="R4:R6"/>
    <mergeCell ref="L5:L6"/>
    <mergeCell ref="M5:M6"/>
    <mergeCell ref="N5:O5"/>
    <mergeCell ref="H5:H6"/>
    <mergeCell ref="I5:I6"/>
    <mergeCell ref="B5:B6"/>
    <mergeCell ref="A11:E11"/>
    <mergeCell ref="A12:E12"/>
    <mergeCell ref="F12:T12"/>
    <mergeCell ref="K5:K6"/>
    <mergeCell ref="A1:T1"/>
    <mergeCell ref="A2:T2"/>
    <mergeCell ref="A3:E3"/>
    <mergeCell ref="F3:R3"/>
    <mergeCell ref="B4:E4"/>
    <mergeCell ref="T4:T6"/>
    <mergeCell ref="F5:F6"/>
    <mergeCell ref="G5:G6"/>
    <mergeCell ref="P10:Q10"/>
    <mergeCell ref="J5:J6"/>
    <mergeCell ref="F4:O4"/>
    <mergeCell ref="F10:O10"/>
    <mergeCell ref="B34:C34"/>
    <mergeCell ref="B35:C35"/>
    <mergeCell ref="B32:C32"/>
    <mergeCell ref="B33:C33"/>
    <mergeCell ref="B19:C19"/>
    <mergeCell ref="S4:S6"/>
    <mergeCell ref="B31:C31"/>
    <mergeCell ref="B8:D8"/>
    <mergeCell ref="B9:D9"/>
    <mergeCell ref="A10:D10"/>
  </mergeCells>
  <printOptions/>
  <pageMargins left="0.15625" right="0.0625" top="0.09375" bottom="0.041666666666666664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2018-02-05T10:11:17Z</cp:lastPrinted>
  <dcterms:created xsi:type="dcterms:W3CDTF">2007-02-04T12:22:59Z</dcterms:created>
  <dcterms:modified xsi:type="dcterms:W3CDTF">2018-02-07T08:30:29Z</dcterms:modified>
  <cp:category/>
  <cp:version/>
  <cp:contentType/>
  <cp:contentStatus/>
</cp:coreProperties>
</file>