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05" windowWidth="13485" windowHeight="5160"/>
  </bookViews>
  <sheets>
    <sheet name="2018" sheetId="10" r:id="rId1"/>
  </sheets>
  <definedNames>
    <definedName name="_xlnm.Print_Area" localSheetId="0">'2018'!$D$31:$S$38</definedName>
  </definedNames>
  <calcPr calcId="145621"/>
</workbook>
</file>

<file path=xl/calcChain.xml><?xml version="1.0" encoding="utf-8"?>
<calcChain xmlns="http://schemas.openxmlformats.org/spreadsheetml/2006/main">
  <c r="N22" i="10" l="1"/>
  <c r="T22" i="10" l="1"/>
  <c r="S29" i="10"/>
  <c r="Q29" i="10"/>
  <c r="P29" i="10"/>
  <c r="I29" i="10"/>
  <c r="G29" i="10"/>
  <c r="B29" i="10"/>
  <c r="T10" i="10" l="1"/>
  <c r="N21" i="10" l="1"/>
  <c r="T21" i="10" l="1"/>
  <c r="D28" i="10"/>
  <c r="O20" i="10" l="1"/>
  <c r="O29" i="10" s="1"/>
  <c r="N20" i="10" l="1"/>
  <c r="T20" i="10" l="1"/>
  <c r="N19" i="10" l="1"/>
  <c r="T19" i="10" l="1"/>
  <c r="N18" i="10" l="1"/>
  <c r="T18" i="10" l="1"/>
  <c r="N17" i="10" l="1"/>
  <c r="N29" i="10" s="1"/>
  <c r="T17" i="10" l="1"/>
  <c r="D16" i="10" l="1"/>
  <c r="D29" i="10" s="1"/>
  <c r="O54" i="10" l="1"/>
  <c r="Q53" i="10"/>
  <c r="Q52" i="10"/>
  <c r="Q51" i="10"/>
  <c r="Q50" i="10"/>
  <c r="Q49" i="10"/>
  <c r="Q48" i="10"/>
  <c r="Q47" i="10"/>
  <c r="R16" i="10"/>
  <c r="R29" i="10" s="1"/>
  <c r="M16" i="10"/>
  <c r="M29" i="10" s="1"/>
  <c r="J16" i="10"/>
  <c r="J29" i="10" s="1"/>
  <c r="H16" i="10"/>
  <c r="H29" i="10" s="1"/>
  <c r="F16" i="10"/>
  <c r="F29" i="10" s="1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T9" i="10"/>
  <c r="T8" i="10"/>
  <c r="T7" i="10"/>
  <c r="E7" i="10"/>
  <c r="Q54" i="10" l="1"/>
  <c r="T12" i="10"/>
  <c r="T16" i="10"/>
  <c r="T29" i="10" s="1"/>
  <c r="R30" i="10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O16" author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500р-ремонт двери</t>
        </r>
      </text>
    </comment>
    <comment ref="O19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3996-побелка деревьев+известь</t>
        </r>
      </text>
    </comment>
    <comment ref="O20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600-50 лампочек
11653-покос</t>
        </r>
      </text>
    </comment>
    <comment ref="O22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1332-премия разово дк.</t>
        </r>
      </text>
    </comment>
  </commentList>
</comments>
</file>

<file path=xl/sharedStrings.xml><?xml version="1.0" encoding="utf-8"?>
<sst xmlns="http://schemas.openxmlformats.org/spreadsheetml/2006/main" count="106" uniqueCount="80">
  <si>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</si>
  <si>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</si>
  <si>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</si>
  <si>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</si>
  <si>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</si>
  <si>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</si>
  <si>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</si>
  <si>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</si>
  <si>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</si>
  <si>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Наименование работ</t>
  </si>
  <si>
    <t>ИТОГО</t>
  </si>
  <si>
    <t>февраль</t>
  </si>
  <si>
    <t>август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</si>
  <si>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</si>
  <si>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</si>
  <si>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</si>
  <si>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</si>
  <si>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</si>
  <si>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</si>
  <si>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</si>
  <si>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</si>
  <si>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</si>
  <si>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</si>
  <si>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</si>
  <si>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</si>
  <si>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</si>
  <si>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</si>
  <si>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</si>
  <si>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</si>
  <si>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</si>
  <si>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</si>
  <si>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</si>
  <si>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</si>
  <si>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</si>
  <si>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</si>
  <si>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</si>
  <si>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</si>
  <si>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</si>
  <si>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</si>
  <si>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</si>
  <si>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</si>
  <si>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</si>
  <si>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</si>
  <si>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</si>
  <si>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</si>
  <si>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</si>
  <si>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</si>
  <si>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</si>
  <si>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</si>
  <si>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</si>
  <si>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</si>
  <si>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</si>
  <si>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</si>
  <si>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</si>
  <si>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</si>
  <si>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</si>
  <si>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</si>
  <si>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</si>
  <si>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</si>
  <si>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</si>
  <si>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</si>
  <si>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</si>
  <si>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</si>
  <si>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</si>
  <si>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</si>
  <si>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</si>
  <si>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</si>
  <si>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</si>
  <si>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</si>
  <si>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</si>
  <si>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</si>
  <si>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</si>
  <si>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</si>
  <si>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__Кочубея 7__на 2018год.</t>
  </si>
  <si>
    <t>ремонт двери</t>
  </si>
  <si>
    <t>эл-во</t>
  </si>
  <si>
    <t>х/в</t>
  </si>
  <si>
    <t>побелка деревьев+известь</t>
  </si>
  <si>
    <t>50 лампочек</t>
  </si>
  <si>
    <t>премия разово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</si>
</sst>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#,##0.00_р_."/>
    <numFmt numFmtId="170" formatCode="#,##0&quot;р.&quot;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5" applyNumberFormat="0" applyAlignment="0" applyProtection="0"/>
    <xf numFmtId="0" fontId="12" fillId="27" borderId="16" applyNumberFormat="0" applyAlignment="0" applyProtection="0"/>
    <xf numFmtId="0" fontId="13" fillId="27" borderId="15" applyNumberFormat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28" borderId="21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31" borderId="22" applyNumberFormat="0" applyFont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165">
    <xf numFmtId="0" fontId="0" fillId="0" borderId="0" xfId="0"/>
    <xf numFmtId="2" fontId="0" fillId="0" borderId="0" xfId="0" applyNumberFormat="1"/>
    <xf numFmtId="0" fontId="0" fillId="0" borderId="2" xfId="0" applyBorder="1"/>
    <xf numFmtId="0" fontId="0" fillId="0" borderId="2" xfId="0" applyBorder="1" applyAlignment="1"/>
    <xf numFmtId="4" fontId="0" fillId="0" borderId="0" xfId="0" applyNumberFormat="1"/>
    <xf numFmtId="0" fontId="0" fillId="37" borderId="2" xfId="0" applyFill="1" applyBorder="1"/>
    <xf numFmtId="2" fontId="7" fillId="38" borderId="13" xfId="0" applyNumberFormat="1" applyFont="1" applyFill="1" applyBorder="1" applyAlignment="1"/>
    <xf numFmtId="2" fontId="7" fillId="0" borderId="6" xfId="0" applyNumberFormat="1" applyFont="1" applyBorder="1" applyAlignment="1">
      <alignment horizontal="center" vertical="top" wrapText="1"/>
    </xf>
    <xf numFmtId="4" fontId="4" fillId="38" borderId="2" xfId="0" applyNumberFormat="1" applyFont="1" applyFill="1" applyBorder="1" applyAlignment="1">
      <alignment horizontal="center"/>
    </xf>
    <xf numFmtId="2" fontId="2" fillId="39" borderId="6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17" fontId="4" fillId="9" borderId="2" xfId="0" applyNumberFormat="1" applyFont="1" applyFill="1" applyBorder="1" applyAlignment="1">
      <alignment horizontal="left"/>
    </xf>
    <xf numFmtId="164" fontId="2" fillId="34" borderId="2" xfId="0" applyNumberFormat="1" applyFont="1" applyFill="1" applyBorder="1"/>
    <xf numFmtId="164" fontId="2" fillId="34" borderId="6" xfId="0" applyNumberFormat="1" applyFont="1" applyFill="1" applyBorder="1"/>
    <xf numFmtId="4" fontId="2" fillId="34" borderId="2" xfId="0" applyNumberFormat="1" applyFont="1" applyFill="1" applyBorder="1"/>
    <xf numFmtId="17" fontId="4" fillId="40" borderId="2" xfId="0" applyNumberFormat="1" applyFont="1" applyFill="1" applyBorder="1" applyAlignment="1">
      <alignment horizontal="left" wrapText="1"/>
    </xf>
    <xf numFmtId="0" fontId="4" fillId="35" borderId="2" xfId="0" applyFont="1" applyFill="1" applyBorder="1"/>
    <xf numFmtId="0" fontId="0" fillId="38" borderId="2" xfId="0" applyFill="1" applyBorder="1"/>
    <xf numFmtId="0" fontId="0" fillId="38" borderId="7" xfId="0" applyFill="1" applyBorder="1"/>
    <xf numFmtId="0" fontId="0" fillId="0" borderId="7" xfId="0" applyBorder="1"/>
    <xf numFmtId="164" fontId="2" fillId="41" borderId="2" xfId="0" applyNumberFormat="1" applyFont="1" applyFill="1" applyBorder="1"/>
    <xf numFmtId="164" fontId="2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 applyFill="1" applyBorder="1"/>
    <xf numFmtId="164" fontId="28" fillId="35" borderId="2" xfId="0" applyNumberFormat="1" applyFont="1" applyFill="1" applyBorder="1"/>
    <xf numFmtId="4" fontId="29" fillId="35" borderId="2" xfId="0" applyNumberFormat="1" applyFont="1" applyFill="1" applyBorder="1"/>
    <xf numFmtId="170" fontId="2" fillId="0" borderId="0" xfId="0" applyNumberFormat="1" applyFont="1" applyFill="1" applyBorder="1"/>
    <xf numFmtId="164" fontId="28" fillId="0" borderId="0" xfId="0" applyNumberFormat="1" applyFont="1" applyFill="1" applyBorder="1"/>
    <xf numFmtId="0" fontId="1" fillId="38" borderId="13" xfId="0" applyFont="1" applyFill="1" applyBorder="1" applyAlignment="1"/>
    <xf numFmtId="0" fontId="1" fillId="38" borderId="13" xfId="0" applyFont="1" applyFill="1" applyBorder="1" applyAlignment="1">
      <alignment wrapText="1"/>
    </xf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38" borderId="6" xfId="0" applyNumberFormat="1" applyFont="1" applyFill="1" applyBorder="1" applyAlignment="1">
      <alignment horizontal="right" vertical="top" wrapText="1"/>
    </xf>
    <xf numFmtId="2" fontId="7" fillId="38" borderId="2" xfId="0" applyNumberFormat="1" applyFont="1" applyFill="1" applyBorder="1" applyAlignment="1">
      <alignment vertical="top" wrapText="1"/>
    </xf>
    <xf numFmtId="2" fontId="7" fillId="38" borderId="6" xfId="0" applyNumberFormat="1" applyFont="1" applyFill="1" applyBorder="1" applyAlignment="1">
      <alignment horizontal="center" vertical="top" wrapText="1"/>
    </xf>
    <xf numFmtId="0" fontId="1" fillId="38" borderId="2" xfId="0" applyFont="1" applyFill="1" applyBorder="1" applyAlignment="1">
      <alignment horizontal="center" wrapText="1"/>
    </xf>
    <xf numFmtId="0" fontId="2" fillId="33" borderId="5" xfId="0" applyFont="1" applyFill="1" applyBorder="1" applyAlignment="1">
      <alignment horizontal="center" wrapText="1"/>
    </xf>
    <xf numFmtId="4" fontId="2" fillId="41" borderId="2" xfId="0" applyNumberFormat="1" applyFont="1" applyFill="1" applyBorder="1"/>
    <xf numFmtId="164" fontId="28" fillId="33" borderId="2" xfId="0" applyNumberFormat="1" applyFont="1" applyFill="1" applyBorder="1"/>
    <xf numFmtId="164" fontId="2" fillId="41" borderId="2" xfId="0" applyNumberFormat="1" applyFont="1" applyFill="1" applyBorder="1" applyAlignment="1"/>
    <xf numFmtId="164" fontId="28" fillId="39" borderId="2" xfId="0" applyNumberFormat="1" applyFont="1" applyFill="1" applyBorder="1"/>
    <xf numFmtId="164" fontId="8" fillId="0" borderId="0" xfId="0" applyNumberFormat="1" applyFont="1" applyFill="1" applyBorder="1"/>
    <xf numFmtId="42" fontId="0" fillId="0" borderId="0" xfId="0" applyNumberFormat="1"/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6" fillId="38" borderId="2" xfId="0" applyNumberFormat="1" applyFont="1" applyFill="1" applyBorder="1" applyAlignment="1">
      <alignment wrapText="1"/>
    </xf>
    <xf numFmtId="4" fontId="28" fillId="38" borderId="2" xfId="0" applyNumberFormat="1" applyFont="1" applyFill="1" applyBorder="1" applyAlignment="1">
      <alignment horizontal="center"/>
    </xf>
    <xf numFmtId="4" fontId="28" fillId="38" borderId="2" xfId="0" applyNumberFormat="1" applyFont="1" applyFill="1" applyBorder="1"/>
    <xf numFmtId="164" fontId="28" fillId="34" borderId="2" xfId="0" applyNumberFormat="1" applyFont="1" applyFill="1" applyBorder="1"/>
    <xf numFmtId="0" fontId="0" fillId="0" borderId="5" xfId="0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34" borderId="8" xfId="0" applyNumberFormat="1" applyFont="1" applyFill="1" applyBorder="1" applyAlignment="1">
      <alignment horizontal="center" vertical="top" wrapText="1"/>
    </xf>
    <xf numFmtId="2" fontId="2" fillId="34" borderId="5" xfId="0" applyNumberFormat="1" applyFont="1" applyFill="1" applyBorder="1" applyAlignment="1">
      <alignment horizontal="center" vertical="top" wrapText="1"/>
    </xf>
    <xf numFmtId="2" fontId="1" fillId="34" borderId="7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7" borderId="5" xfId="0" applyFill="1" applyBorder="1" applyAlignment="1">
      <alignment horizontal="center"/>
    </xf>
    <xf numFmtId="0" fontId="6" fillId="38" borderId="7" xfId="0" applyNumberFormat="1" applyFont="1" applyFill="1" applyBorder="1" applyAlignment="1">
      <alignment wrapText="1"/>
    </xf>
    <xf numFmtId="2" fontId="2" fillId="38" borderId="2" xfId="0" applyNumberFormat="1" applyFont="1" applyFill="1" applyBorder="1" applyAlignment="1">
      <alignment horizontal="right" vertical="top" wrapText="1"/>
    </xf>
    <xf numFmtId="0" fontId="0" fillId="34" borderId="0" xfId="0" applyFill="1"/>
    <xf numFmtId="164" fontId="2" fillId="34" borderId="0" xfId="0" applyNumberFormat="1" applyFont="1" applyFill="1" applyBorder="1"/>
    <xf numFmtId="164" fontId="28" fillId="34" borderId="0" xfId="0" applyNumberFormat="1" applyFont="1" applyFill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6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4" fillId="0" borderId="1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37" borderId="7" xfId="0" applyFill="1" applyBorder="1" applyAlignment="1">
      <alignment horizontal="left" wrapText="1"/>
    </xf>
    <xf numFmtId="0" fontId="0" fillId="37" borderId="8" xfId="0" applyFill="1" applyBorder="1" applyAlignment="1">
      <alignment horizontal="left" wrapText="1"/>
    </xf>
    <xf numFmtId="0" fontId="0" fillId="37" borderId="5" xfId="0" applyFill="1" applyBorder="1" applyAlignment="1">
      <alignment horizontal="left" wrapText="1"/>
    </xf>
    <xf numFmtId="0" fontId="0" fillId="37" borderId="7" xfId="0" applyFill="1" applyBorder="1" applyAlignment="1">
      <alignment horizontal="center" wrapText="1"/>
    </xf>
    <xf numFmtId="0" fontId="0" fillId="37" borderId="8" xfId="0" applyFill="1" applyBorder="1" applyAlignment="1">
      <alignment horizontal="center" wrapText="1"/>
    </xf>
    <xf numFmtId="0" fontId="0" fillId="37" borderId="5" xfId="0" applyFill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164" fontId="2" fillId="37" borderId="7" xfId="0" applyNumberFormat="1" applyFont="1" applyFill="1" applyBorder="1" applyAlignment="1">
      <alignment horizontal="center"/>
    </xf>
    <xf numFmtId="164" fontId="2" fillId="37" borderId="5" xfId="0" applyNumberFormat="1" applyFont="1" applyFill="1" applyBorder="1" applyAlignment="1">
      <alignment horizontal="center"/>
    </xf>
    <xf numFmtId="0" fontId="1" fillId="39" borderId="7" xfId="0" applyFont="1" applyFill="1" applyBorder="1" applyAlignment="1">
      <alignment horizontal="center" wrapText="1"/>
    </xf>
    <xf numFmtId="0" fontId="1" fillId="39" borderId="8" xfId="0" applyFont="1" applyFill="1" applyBorder="1" applyAlignment="1">
      <alignment horizontal="center" wrapText="1"/>
    </xf>
    <xf numFmtId="0" fontId="1" fillId="39" borderId="5" xfId="0" applyFont="1" applyFill="1" applyBorder="1" applyAlignment="1">
      <alignment horizontal="center" wrapText="1"/>
    </xf>
    <xf numFmtId="0" fontId="3" fillId="38" borderId="8" xfId="0" applyFont="1" applyFill="1" applyBorder="1" applyAlignment="1">
      <alignment horizontal="center" wrapText="1"/>
    </xf>
    <xf numFmtId="0" fontId="3" fillId="38" borderId="5" xfId="0" applyFont="1" applyFill="1" applyBorder="1" applyAlignment="1">
      <alignment horizontal="center" wrapText="1"/>
    </xf>
    <xf numFmtId="2" fontId="1" fillId="34" borderId="7" xfId="0" applyNumberFormat="1" applyFont="1" applyFill="1" applyBorder="1" applyAlignment="1">
      <alignment horizontal="center" vertical="top" wrapText="1"/>
    </xf>
    <xf numFmtId="2" fontId="1" fillId="34" borderId="8" xfId="0" applyNumberFormat="1" applyFont="1" applyFill="1" applyBorder="1" applyAlignment="1">
      <alignment horizontal="center" vertical="top" wrapText="1"/>
    </xf>
    <xf numFmtId="2" fontId="1" fillId="34" borderId="5" xfId="0" applyNumberFormat="1" applyFont="1" applyFill="1" applyBorder="1" applyAlignment="1">
      <alignment horizontal="center" vertical="top" wrapText="1"/>
    </xf>
    <xf numFmtId="0" fontId="2" fillId="36" borderId="2" xfId="0" applyFont="1" applyFill="1" applyBorder="1" applyAlignment="1">
      <alignment horizontal="center" wrapText="1"/>
    </xf>
    <xf numFmtId="0" fontId="0" fillId="37" borderId="5" xfId="0" applyFill="1" applyBorder="1"/>
    <xf numFmtId="164" fontId="28" fillId="35" borderId="7" xfId="0" applyNumberFormat="1" applyFont="1" applyFill="1" applyBorder="1" applyAlignment="1">
      <alignment horizontal="center"/>
    </xf>
    <xf numFmtId="164" fontId="28" fillId="35" borderId="5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7" borderId="7" xfId="0" applyFill="1" applyBorder="1" applyAlignment="1">
      <alignment horizontal="center"/>
    </xf>
    <xf numFmtId="0" fontId="0" fillId="37" borderId="5" xfId="0" applyFill="1" applyBorder="1" applyAlignment="1">
      <alignment horizontal="center"/>
    </xf>
    <xf numFmtId="0" fontId="2" fillId="38" borderId="8" xfId="0" applyFont="1" applyFill="1" applyBorder="1" applyAlignment="1">
      <alignment horizontal="center" wrapText="1"/>
    </xf>
    <xf numFmtId="0" fontId="2" fillId="38" borderId="5" xfId="0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 2" xfId="38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4"/>
  <sheetViews>
    <sheetView tabSelected="1" topLeftCell="A7" zoomScaleNormal="100" workbookViewId="0">
      <selection activeCell="G38" sqref="G38"/>
    </sheetView>
  </sheetViews>
  <sheetFormatPr defaultRowHeight="12.75" x14ac:dyDescent="0.2"/>
  <cols>
    <col min="1" max="1" width="5" customWidth="1"/>
    <col min="2" max="2" width="5.28515625" customWidth="1"/>
    <col min="3" max="3" width="4.5703125" customWidth="1"/>
    <col min="4" max="4" width="9.5703125" customWidth="1"/>
    <col min="5" max="5" width="7.7109375" customWidth="1"/>
    <col min="10" max="10" width="9.140625" customWidth="1"/>
    <col min="11" max="12" width="9.140625" hidden="1" customWidth="1"/>
    <col min="15" max="15" width="9.28515625" customWidth="1"/>
    <col min="16" max="16" width="8.42578125" customWidth="1"/>
    <col min="17" max="17" width="7.42578125" customWidth="1"/>
    <col min="18" max="18" width="9" customWidth="1"/>
    <col min="19" max="19" width="8.42578125" customWidth="1"/>
  </cols>
  <sheetData>
    <row r="1" spans="1:21" ht="15.75" x14ac:dyDescent="0.25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1" x14ac:dyDescent="0.2">
      <c r="A3" s="70"/>
      <c r="B3" s="68"/>
      <c r="C3" s="68"/>
      <c r="D3" s="68"/>
      <c r="E3" s="122"/>
      <c r="F3" s="117" t="s">
        <v>15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50"/>
      <c r="T3" s="2"/>
    </row>
    <row r="4" spans="1:21" ht="12.75" customHeight="1" x14ac:dyDescent="0.2">
      <c r="A4" s="28"/>
      <c r="B4" s="123" t="s">
        <v>16</v>
      </c>
      <c r="C4" s="124"/>
      <c r="D4" s="124"/>
      <c r="E4" s="125"/>
      <c r="F4" s="71" t="s">
        <v>5</v>
      </c>
      <c r="G4" s="72"/>
      <c r="H4" s="72"/>
      <c r="I4" s="72"/>
      <c r="J4" s="72"/>
      <c r="K4" s="72"/>
      <c r="L4" s="72"/>
      <c r="M4" s="72"/>
      <c r="N4" s="72"/>
      <c r="O4" s="72"/>
      <c r="P4" s="73" t="s">
        <v>17</v>
      </c>
      <c r="Q4" s="74"/>
      <c r="R4" s="77" t="s">
        <v>18</v>
      </c>
      <c r="S4" s="126" t="s">
        <v>71</v>
      </c>
      <c r="T4" s="80" t="s">
        <v>10</v>
      </c>
    </row>
    <row r="5" spans="1:21" x14ac:dyDescent="0.2">
      <c r="A5" s="29"/>
      <c r="B5" s="66" t="s">
        <v>19</v>
      </c>
      <c r="C5" s="66" t="s">
        <v>7</v>
      </c>
      <c r="D5" s="66" t="s">
        <v>66</v>
      </c>
      <c r="E5" s="85" t="s">
        <v>6</v>
      </c>
      <c r="F5" s="83" t="s">
        <v>20</v>
      </c>
      <c r="G5" s="83" t="s">
        <v>21</v>
      </c>
      <c r="H5" s="83" t="s">
        <v>22</v>
      </c>
      <c r="I5" s="83" t="s">
        <v>23</v>
      </c>
      <c r="J5" s="83" t="s">
        <v>24</v>
      </c>
      <c r="K5" s="83" t="s">
        <v>25</v>
      </c>
      <c r="L5" s="83" t="s">
        <v>26</v>
      </c>
      <c r="M5" s="83" t="s">
        <v>27</v>
      </c>
      <c r="N5" s="87" t="s">
        <v>28</v>
      </c>
      <c r="O5" s="89"/>
      <c r="P5" s="75"/>
      <c r="Q5" s="76"/>
      <c r="R5" s="78"/>
      <c r="S5" s="127"/>
      <c r="T5" s="81"/>
    </row>
    <row r="6" spans="1:21" ht="129.75" x14ac:dyDescent="0.2">
      <c r="A6" s="6"/>
      <c r="B6" s="67"/>
      <c r="C6" s="67"/>
      <c r="D6" s="67"/>
      <c r="E6" s="86"/>
      <c r="F6" s="84"/>
      <c r="G6" s="84"/>
      <c r="H6" s="84"/>
      <c r="I6" s="84"/>
      <c r="J6" s="84"/>
      <c r="K6" s="84"/>
      <c r="L6" s="84"/>
      <c r="M6" s="84"/>
      <c r="N6" s="30" t="s">
        <v>67</v>
      </c>
      <c r="O6" s="30" t="s">
        <v>72</v>
      </c>
      <c r="P6" s="51" t="s">
        <v>29</v>
      </c>
      <c r="Q6" s="51" t="s">
        <v>30</v>
      </c>
      <c r="R6" s="79"/>
      <c r="S6" s="128"/>
      <c r="T6" s="82"/>
    </row>
    <row r="7" spans="1:21" x14ac:dyDescent="0.2">
      <c r="A7" s="46">
        <v>2016</v>
      </c>
      <c r="B7" s="31">
        <v>8.8000000000000007</v>
      </c>
      <c r="C7" s="31">
        <v>3</v>
      </c>
      <c r="D7" s="31">
        <v>1.5</v>
      </c>
      <c r="E7" s="8">
        <f>SUM(B7:D7)</f>
        <v>13.3</v>
      </c>
      <c r="F7" s="32">
        <v>0.97</v>
      </c>
      <c r="G7" s="32">
        <v>1.64</v>
      </c>
      <c r="H7" s="32">
        <v>1.6</v>
      </c>
      <c r="I7" s="32">
        <v>0.22</v>
      </c>
      <c r="J7" s="32">
        <v>0.8</v>
      </c>
      <c r="K7" s="32">
        <v>0</v>
      </c>
      <c r="L7" s="32">
        <v>0</v>
      </c>
      <c r="M7" s="32">
        <v>1.57</v>
      </c>
      <c r="N7" s="32">
        <v>0</v>
      </c>
      <c r="O7" s="32">
        <v>2</v>
      </c>
      <c r="P7" s="33">
        <v>1.5</v>
      </c>
      <c r="Q7" s="33">
        <v>1.5</v>
      </c>
      <c r="R7" s="34">
        <v>1.5</v>
      </c>
      <c r="S7" s="34">
        <v>0</v>
      </c>
      <c r="T7" s="7">
        <f>SUM(F7:S7)</f>
        <v>13.3</v>
      </c>
    </row>
    <row r="8" spans="1:21" x14ac:dyDescent="0.2">
      <c r="A8" s="46">
        <v>2017</v>
      </c>
      <c r="B8" s="132" t="s">
        <v>68</v>
      </c>
      <c r="C8" s="133"/>
      <c r="D8" s="134"/>
      <c r="E8" s="8">
        <v>14.64</v>
      </c>
      <c r="F8" s="32">
        <v>0.97</v>
      </c>
      <c r="G8" s="32">
        <v>1.64</v>
      </c>
      <c r="H8" s="32">
        <v>1.6</v>
      </c>
      <c r="I8" s="32">
        <v>0.22</v>
      </c>
      <c r="J8" s="32">
        <v>0.8</v>
      </c>
      <c r="K8" s="32">
        <v>0</v>
      </c>
      <c r="L8" s="32">
        <v>0</v>
      </c>
      <c r="M8" s="32">
        <v>1.57</v>
      </c>
      <c r="N8" s="32">
        <v>1.34</v>
      </c>
      <c r="O8" s="32">
        <v>2</v>
      </c>
      <c r="P8" s="33">
        <v>1.5</v>
      </c>
      <c r="Q8" s="33">
        <v>1.5</v>
      </c>
      <c r="R8" s="34">
        <v>1.5</v>
      </c>
      <c r="S8" s="34">
        <v>0</v>
      </c>
      <c r="T8" s="7">
        <f>SUM(F8:S8)</f>
        <v>14.64</v>
      </c>
    </row>
    <row r="9" spans="1:21" x14ac:dyDescent="0.2">
      <c r="A9" s="46">
        <v>2017</v>
      </c>
      <c r="B9" s="132" t="s">
        <v>69</v>
      </c>
      <c r="C9" s="133"/>
      <c r="D9" s="134"/>
      <c r="E9" s="8">
        <v>15.49</v>
      </c>
      <c r="F9" s="32">
        <v>0.97</v>
      </c>
      <c r="G9" s="32">
        <v>1.64</v>
      </c>
      <c r="H9" s="32">
        <v>1.6</v>
      </c>
      <c r="I9" s="32">
        <v>0.22</v>
      </c>
      <c r="J9" s="32">
        <v>0.8</v>
      </c>
      <c r="K9" s="32">
        <v>0</v>
      </c>
      <c r="L9" s="32">
        <v>0</v>
      </c>
      <c r="M9" s="32">
        <v>1.57</v>
      </c>
      <c r="N9" s="32">
        <v>2.19</v>
      </c>
      <c r="O9" s="32">
        <v>2</v>
      </c>
      <c r="P9" s="33">
        <v>1.5</v>
      </c>
      <c r="Q9" s="33">
        <v>1.5</v>
      </c>
      <c r="R9" s="34">
        <v>1.5</v>
      </c>
      <c r="S9" s="34">
        <v>0</v>
      </c>
      <c r="T9" s="7">
        <f>SUM(F9:S9)</f>
        <v>15.49</v>
      </c>
      <c r="U9" s="4"/>
    </row>
    <row r="10" spans="1:21" x14ac:dyDescent="0.2">
      <c r="A10" s="58">
        <v>2018</v>
      </c>
      <c r="B10" s="133" t="s">
        <v>68</v>
      </c>
      <c r="C10" s="133"/>
      <c r="D10" s="134"/>
      <c r="E10" s="8">
        <v>18.440000000000001</v>
      </c>
      <c r="F10" s="59">
        <v>0.97</v>
      </c>
      <c r="G10" s="59">
        <v>2.34</v>
      </c>
      <c r="H10" s="59">
        <v>1.6</v>
      </c>
      <c r="I10" s="59">
        <v>0.22</v>
      </c>
      <c r="J10" s="59">
        <v>0.8</v>
      </c>
      <c r="K10" s="59">
        <v>0</v>
      </c>
      <c r="L10" s="59">
        <v>0</v>
      </c>
      <c r="M10" s="59">
        <v>1.57</v>
      </c>
      <c r="N10" s="59">
        <v>4.4400000000000004</v>
      </c>
      <c r="O10" s="59">
        <v>2</v>
      </c>
      <c r="P10" s="33">
        <v>1.5</v>
      </c>
      <c r="Q10" s="33">
        <v>1.5</v>
      </c>
      <c r="R10" s="34">
        <v>1.5</v>
      </c>
      <c r="S10" s="34">
        <v>0</v>
      </c>
      <c r="T10" s="7">
        <f>F10+G10+H10+I10+J10+M10+N10+O10+P10+Q10+R10+S10</f>
        <v>18.440000000000001</v>
      </c>
      <c r="U10" s="4"/>
    </row>
    <row r="11" spans="1:21" ht="22.5" x14ac:dyDescent="0.2">
      <c r="A11" s="129" t="s">
        <v>31</v>
      </c>
      <c r="B11" s="130"/>
      <c r="C11" s="130"/>
      <c r="D11" s="131"/>
      <c r="E11" s="47">
        <v>6962.35</v>
      </c>
      <c r="F11" s="87" t="s">
        <v>32</v>
      </c>
      <c r="G11" s="88"/>
      <c r="H11" s="88"/>
      <c r="I11" s="88"/>
      <c r="J11" s="88"/>
      <c r="K11" s="88"/>
      <c r="L11" s="88"/>
      <c r="M11" s="88"/>
      <c r="N11" s="88"/>
      <c r="O11" s="89"/>
      <c r="P11" s="90" t="s">
        <v>33</v>
      </c>
      <c r="Q11" s="91"/>
      <c r="R11" s="7" t="s">
        <v>34</v>
      </c>
      <c r="S11" s="7"/>
      <c r="T11" s="7"/>
    </row>
    <row r="12" spans="1:21" x14ac:dyDescent="0.2">
      <c r="A12" s="137" t="s">
        <v>35</v>
      </c>
      <c r="B12" s="138"/>
      <c r="C12" s="138"/>
      <c r="D12" s="138"/>
      <c r="E12" s="139"/>
      <c r="F12" s="9">
        <f>E11*F7</f>
        <v>6753.4795000000004</v>
      </c>
      <c r="G12" s="9">
        <f>E11*G7</f>
        <v>11418.254000000001</v>
      </c>
      <c r="H12" s="9">
        <f>E11*H8</f>
        <v>11139.760000000002</v>
      </c>
      <c r="I12" s="9">
        <f>E11*I7</f>
        <v>1531.7170000000001</v>
      </c>
      <c r="J12" s="9">
        <f>E11*J7</f>
        <v>5569.880000000001</v>
      </c>
      <c r="K12" s="9">
        <f>SUM(K7*2002.5)</f>
        <v>0</v>
      </c>
      <c r="L12" s="9">
        <f>SUM(L7*2002.5)</f>
        <v>0</v>
      </c>
      <c r="M12" s="9">
        <f>E11*M7</f>
        <v>10930.889500000001</v>
      </c>
      <c r="N12" s="9">
        <f>N9*E11</f>
        <v>15247.5465</v>
      </c>
      <c r="O12" s="9">
        <f>E11*O7</f>
        <v>13924.7</v>
      </c>
      <c r="P12" s="9">
        <f>E11*P8</f>
        <v>10443.525000000001</v>
      </c>
      <c r="Q12" s="9">
        <f>E11*Q8</f>
        <v>10443.525000000001</v>
      </c>
      <c r="R12" s="9">
        <f>E11*R7</f>
        <v>10443.525000000001</v>
      </c>
      <c r="S12" s="9">
        <v>0</v>
      </c>
      <c r="T12" s="9">
        <f>SUM(F12:R12)</f>
        <v>107846.8015</v>
      </c>
      <c r="U12" s="1"/>
    </row>
    <row r="13" spans="1:21" ht="9.75" customHeight="1" x14ac:dyDescent="0.2">
      <c r="A13" s="140" t="s">
        <v>36</v>
      </c>
      <c r="B13" s="140"/>
      <c r="C13" s="140"/>
      <c r="D13" s="140"/>
      <c r="E13" s="141"/>
      <c r="F13" s="142" t="s">
        <v>37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1" ht="25.5" customHeight="1" x14ac:dyDescent="0.2">
      <c r="A14" s="163" t="s">
        <v>38</v>
      </c>
      <c r="B14" s="163"/>
      <c r="C14" s="163"/>
      <c r="D14" s="164"/>
      <c r="E14" s="48">
        <v>-81999.906000000425</v>
      </c>
      <c r="F14" s="54"/>
      <c r="G14" s="52"/>
      <c r="H14" s="10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</row>
    <row r="15" spans="1:21" x14ac:dyDescent="0.2">
      <c r="A15" s="35"/>
      <c r="B15" s="145" t="s">
        <v>65</v>
      </c>
      <c r="C15" s="145"/>
      <c r="D15" s="36" t="s">
        <v>36</v>
      </c>
      <c r="E15" s="37" t="s">
        <v>13</v>
      </c>
      <c r="F15" s="54"/>
      <c r="G15" s="52"/>
      <c r="H15" s="10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</row>
    <row r="16" spans="1:21" x14ac:dyDescent="0.2">
      <c r="A16" s="11" t="s">
        <v>39</v>
      </c>
      <c r="B16" s="135">
        <v>101950.66</v>
      </c>
      <c r="C16" s="146"/>
      <c r="D16" s="38">
        <f>51523.06+27198.79</f>
        <v>78721.850000000006</v>
      </c>
      <c r="E16" s="39"/>
      <c r="F16" s="12">
        <f>E11*F8</f>
        <v>6753.4795000000004</v>
      </c>
      <c r="G16" s="12">
        <v>11389.6</v>
      </c>
      <c r="H16" s="13">
        <f>E11*H8</f>
        <v>11139.760000000002</v>
      </c>
      <c r="I16" s="12">
        <v>2800</v>
      </c>
      <c r="J16" s="12">
        <f>E11*J8</f>
        <v>5569.880000000001</v>
      </c>
      <c r="K16" s="12">
        <v>0</v>
      </c>
      <c r="L16" s="12">
        <v>0</v>
      </c>
      <c r="M16" s="12">
        <f>E11*M8</f>
        <v>10930.889500000001</v>
      </c>
      <c r="N16" s="12">
        <v>4239.07</v>
      </c>
      <c r="O16" s="12">
        <v>500</v>
      </c>
      <c r="P16" s="40">
        <v>17426</v>
      </c>
      <c r="Q16" s="40">
        <v>0</v>
      </c>
      <c r="R16" s="12">
        <f>E11*R8</f>
        <v>10443.525000000001</v>
      </c>
      <c r="S16" s="12">
        <v>0</v>
      </c>
      <c r="T16" s="14">
        <f t="shared" ref="T16:T22" si="0">SUM(F16:S16)</f>
        <v>81192.203999999998</v>
      </c>
      <c r="U16" s="4"/>
    </row>
    <row r="17" spans="1:21" x14ac:dyDescent="0.2">
      <c r="A17" s="11" t="s">
        <v>40</v>
      </c>
      <c r="B17" s="135">
        <v>96406.1</v>
      </c>
      <c r="C17" s="136"/>
      <c r="D17" s="38">
        <v>103905.03000000001</v>
      </c>
      <c r="E17" s="39"/>
      <c r="F17" s="12">
        <v>6753.4795000000004</v>
      </c>
      <c r="G17" s="12">
        <v>11389.6</v>
      </c>
      <c r="H17" s="13">
        <v>11139.760000000002</v>
      </c>
      <c r="I17" s="12">
        <v>2800</v>
      </c>
      <c r="J17" s="12">
        <v>5569.880000000001</v>
      </c>
      <c r="K17" s="12">
        <v>0</v>
      </c>
      <c r="L17" s="12">
        <v>0</v>
      </c>
      <c r="M17" s="12">
        <v>10930.889500000001</v>
      </c>
      <c r="N17" s="12">
        <f>17505.4+13461.97</f>
        <v>30967.370000000003</v>
      </c>
      <c r="O17" s="12">
        <v>0</v>
      </c>
      <c r="P17" s="40">
        <v>0</v>
      </c>
      <c r="Q17" s="40">
        <v>0</v>
      </c>
      <c r="R17" s="12">
        <v>10443.525000000001</v>
      </c>
      <c r="S17" s="12">
        <v>0</v>
      </c>
      <c r="T17" s="14">
        <f t="shared" si="0"/>
        <v>89994.504000000015</v>
      </c>
      <c r="U17" s="4"/>
    </row>
    <row r="18" spans="1:21" x14ac:dyDescent="0.2">
      <c r="A18" s="11" t="s">
        <v>1</v>
      </c>
      <c r="B18" s="135">
        <v>122950.58</v>
      </c>
      <c r="C18" s="136"/>
      <c r="D18" s="38">
        <v>121950.75</v>
      </c>
      <c r="E18" s="39"/>
      <c r="F18" s="12">
        <v>6753.4795000000004</v>
      </c>
      <c r="G18" s="12">
        <v>11389.6</v>
      </c>
      <c r="H18" s="13">
        <v>11139.760000000002</v>
      </c>
      <c r="I18" s="12">
        <v>2800</v>
      </c>
      <c r="J18" s="12">
        <v>5569.880000000001</v>
      </c>
      <c r="K18" s="12"/>
      <c r="L18" s="12"/>
      <c r="M18" s="12">
        <v>10930.889500000001</v>
      </c>
      <c r="N18" s="12">
        <f>8291.95+15436.58</f>
        <v>23728.53</v>
      </c>
      <c r="O18" s="12">
        <v>0</v>
      </c>
      <c r="P18" s="40">
        <v>0</v>
      </c>
      <c r="Q18" s="40">
        <v>0</v>
      </c>
      <c r="R18" s="12">
        <v>10443.525000000001</v>
      </c>
      <c r="S18" s="12">
        <v>0</v>
      </c>
      <c r="T18" s="14">
        <f t="shared" si="0"/>
        <v>82755.664000000019</v>
      </c>
    </row>
    <row r="19" spans="1:21" x14ac:dyDescent="0.2">
      <c r="A19" s="11" t="s">
        <v>41</v>
      </c>
      <c r="B19" s="135">
        <v>115812.06</v>
      </c>
      <c r="C19" s="136"/>
      <c r="D19" s="38">
        <v>87283.8</v>
      </c>
      <c r="E19" s="39"/>
      <c r="F19" s="12">
        <v>6753.4795000000004</v>
      </c>
      <c r="G19" s="12">
        <v>11389.6</v>
      </c>
      <c r="H19" s="13">
        <v>11139.760000000002</v>
      </c>
      <c r="I19" s="12">
        <v>1400</v>
      </c>
      <c r="J19" s="12">
        <v>5569.880000000001</v>
      </c>
      <c r="K19" s="12"/>
      <c r="L19" s="12"/>
      <c r="M19" s="12">
        <v>10930.889500000001</v>
      </c>
      <c r="N19" s="12">
        <f>22995.73+7949.88</f>
        <v>30945.61</v>
      </c>
      <c r="O19" s="12">
        <v>3996</v>
      </c>
      <c r="P19" s="40">
        <v>904</v>
      </c>
      <c r="Q19" s="40">
        <v>0</v>
      </c>
      <c r="R19" s="12">
        <v>10443.525000000001</v>
      </c>
      <c r="S19" s="12">
        <v>0</v>
      </c>
      <c r="T19" s="14">
        <f t="shared" si="0"/>
        <v>93472.744000000006</v>
      </c>
    </row>
    <row r="20" spans="1:21" x14ac:dyDescent="0.2">
      <c r="A20" s="11" t="s">
        <v>2</v>
      </c>
      <c r="B20" s="135">
        <v>122932.84</v>
      </c>
      <c r="C20" s="136"/>
      <c r="D20" s="38">
        <v>112893.3</v>
      </c>
      <c r="E20" s="39"/>
      <c r="F20" s="12">
        <v>6753.4795000000004</v>
      </c>
      <c r="G20" s="12">
        <v>11389.6</v>
      </c>
      <c r="H20" s="13">
        <v>11139.760000000002</v>
      </c>
      <c r="I20" s="12">
        <v>0</v>
      </c>
      <c r="J20" s="12">
        <v>5569.880000000001</v>
      </c>
      <c r="K20" s="12"/>
      <c r="L20" s="12"/>
      <c r="M20" s="12">
        <v>10930.889500000001</v>
      </c>
      <c r="N20" s="12">
        <f>20688.2+6854.39</f>
        <v>27542.59</v>
      </c>
      <c r="O20" s="49">
        <f>600+11653</f>
        <v>12253</v>
      </c>
      <c r="P20" s="40">
        <v>0</v>
      </c>
      <c r="Q20" s="40">
        <v>0</v>
      </c>
      <c r="R20" s="12">
        <v>10443.525000000001</v>
      </c>
      <c r="S20" s="12">
        <v>0</v>
      </c>
      <c r="T20" s="14">
        <f t="shared" si="0"/>
        <v>96022.724000000017</v>
      </c>
    </row>
    <row r="21" spans="1:21" x14ac:dyDescent="0.2">
      <c r="A21" s="11" t="s">
        <v>3</v>
      </c>
      <c r="B21" s="135">
        <v>119537.68</v>
      </c>
      <c r="C21" s="136"/>
      <c r="D21" s="38">
        <v>141666.85</v>
      </c>
      <c r="E21" s="39"/>
      <c r="F21" s="12">
        <v>6753.4795000000004</v>
      </c>
      <c r="G21" s="12">
        <v>11389.6</v>
      </c>
      <c r="H21" s="13">
        <v>11139.760000000002</v>
      </c>
      <c r="I21" s="12">
        <v>0</v>
      </c>
      <c r="J21" s="12">
        <v>5569.880000000001</v>
      </c>
      <c r="K21" s="12"/>
      <c r="L21" s="12"/>
      <c r="M21" s="12">
        <v>10930.889500000001</v>
      </c>
      <c r="N21" s="12">
        <f>22040.89+8880.83</f>
        <v>30921.72</v>
      </c>
      <c r="O21" s="12">
        <v>0</v>
      </c>
      <c r="P21" s="40">
        <v>0</v>
      </c>
      <c r="Q21" s="40">
        <v>0</v>
      </c>
      <c r="R21" s="12">
        <v>10443.525000000001</v>
      </c>
      <c r="S21" s="12">
        <v>0</v>
      </c>
      <c r="T21" s="14">
        <f t="shared" si="0"/>
        <v>87148.854000000021</v>
      </c>
    </row>
    <row r="22" spans="1:21" x14ac:dyDescent="0.2">
      <c r="A22" s="11" t="s">
        <v>4</v>
      </c>
      <c r="B22" s="135">
        <v>127767.03</v>
      </c>
      <c r="C22" s="136"/>
      <c r="D22" s="38">
        <v>111882.76</v>
      </c>
      <c r="E22" s="39"/>
      <c r="F22" s="12">
        <v>6753.4795000000004</v>
      </c>
      <c r="G22" s="12">
        <v>11389.6</v>
      </c>
      <c r="H22" s="13">
        <v>11139.760000000002</v>
      </c>
      <c r="I22" s="12">
        <v>0</v>
      </c>
      <c r="J22" s="12">
        <v>5569.880000000001</v>
      </c>
      <c r="K22" s="12"/>
      <c r="L22" s="12"/>
      <c r="M22" s="12">
        <v>10930.889500000001</v>
      </c>
      <c r="N22" s="12">
        <f>20335.83+12565.66</f>
        <v>32901.490000000005</v>
      </c>
      <c r="O22" s="12">
        <v>1332</v>
      </c>
      <c r="P22" s="40">
        <v>30651</v>
      </c>
      <c r="Q22" s="40">
        <v>0</v>
      </c>
      <c r="R22" s="12">
        <v>10443.525000000001</v>
      </c>
      <c r="S22" s="12">
        <v>0</v>
      </c>
      <c r="T22" s="14">
        <f t="shared" si="0"/>
        <v>121111.62400000001</v>
      </c>
    </row>
    <row r="23" spans="1:21" x14ac:dyDescent="0.2">
      <c r="A23" s="11" t="s">
        <v>12</v>
      </c>
      <c r="B23" s="135"/>
      <c r="C23" s="136"/>
      <c r="D23" s="38"/>
      <c r="E23" s="39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40"/>
      <c r="Q23" s="40"/>
      <c r="R23" s="12"/>
      <c r="S23" s="12"/>
      <c r="T23" s="14"/>
    </row>
    <row r="24" spans="1:21" x14ac:dyDescent="0.2">
      <c r="A24" s="11" t="s">
        <v>42</v>
      </c>
      <c r="B24" s="135"/>
      <c r="C24" s="136"/>
      <c r="D24" s="38"/>
      <c r="E24" s="39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40"/>
      <c r="Q24" s="40"/>
      <c r="R24" s="12"/>
      <c r="S24" s="12"/>
      <c r="T24" s="14"/>
    </row>
    <row r="25" spans="1:21" x14ac:dyDescent="0.2">
      <c r="A25" s="11" t="s">
        <v>43</v>
      </c>
      <c r="B25" s="135"/>
      <c r="C25" s="136"/>
      <c r="D25" s="38"/>
      <c r="E25" s="39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40"/>
      <c r="Q25" s="40"/>
      <c r="R25" s="12"/>
      <c r="S25" s="12"/>
      <c r="T25" s="14"/>
    </row>
    <row r="26" spans="1:21" x14ac:dyDescent="0.2">
      <c r="A26" s="11" t="s">
        <v>44</v>
      </c>
      <c r="B26" s="135"/>
      <c r="C26" s="136"/>
      <c r="D26" s="38"/>
      <c r="E26" s="39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40"/>
      <c r="Q26" s="40"/>
      <c r="R26" s="12"/>
      <c r="S26" s="12"/>
      <c r="T26" s="14"/>
    </row>
    <row r="27" spans="1:21" x14ac:dyDescent="0.2">
      <c r="A27" s="11" t="s">
        <v>45</v>
      </c>
      <c r="B27" s="135"/>
      <c r="C27" s="136"/>
      <c r="D27" s="38"/>
      <c r="E27" s="39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40"/>
      <c r="Q27" s="40"/>
      <c r="R27" s="12"/>
      <c r="S27" s="12"/>
      <c r="T27" s="14"/>
    </row>
    <row r="28" spans="1:21" ht="48" x14ac:dyDescent="0.2">
      <c r="A28" s="15" t="s">
        <v>46</v>
      </c>
      <c r="B28" s="135">
        <v>0</v>
      </c>
      <c r="C28" s="136"/>
      <c r="D28" s="38">
        <f>3600+3600</f>
        <v>7200</v>
      </c>
      <c r="E28" s="2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0"/>
      <c r="Q28" s="40"/>
      <c r="R28" s="12"/>
      <c r="S28" s="12"/>
      <c r="T28" s="14"/>
    </row>
    <row r="29" spans="1:21" x14ac:dyDescent="0.2">
      <c r="A29" s="16" t="s">
        <v>6</v>
      </c>
      <c r="B29" s="147">
        <f>SUM(B16:B28)</f>
        <v>807356.95</v>
      </c>
      <c r="C29" s="148"/>
      <c r="D29" s="24">
        <f>SUM(D16:D28)</f>
        <v>765504.34</v>
      </c>
      <c r="E29" s="24"/>
      <c r="F29" s="24">
        <f>SUM(F16:F28)</f>
        <v>47274.356500000002</v>
      </c>
      <c r="G29" s="24">
        <f>SUM(G16:G28)</f>
        <v>79727.200000000012</v>
      </c>
      <c r="H29" s="24">
        <f>SUM(H16:H28)</f>
        <v>77978.320000000007</v>
      </c>
      <c r="I29" s="24">
        <f>SUM(I16:I28)</f>
        <v>9800</v>
      </c>
      <c r="J29" s="24">
        <f>SUM(J16:J28)</f>
        <v>38989.160000000003</v>
      </c>
      <c r="K29" s="24"/>
      <c r="L29" s="24"/>
      <c r="M29" s="24">
        <f t="shared" ref="M29:T29" si="1">SUM(M16:M28)</f>
        <v>76516.226500000019</v>
      </c>
      <c r="N29" s="24">
        <f t="shared" si="1"/>
        <v>181246.38</v>
      </c>
      <c r="O29" s="24">
        <f t="shared" si="1"/>
        <v>18081</v>
      </c>
      <c r="P29" s="24">
        <f t="shared" si="1"/>
        <v>48981</v>
      </c>
      <c r="Q29" s="24">
        <f t="shared" si="1"/>
        <v>0</v>
      </c>
      <c r="R29" s="24">
        <f t="shared" si="1"/>
        <v>73104.675000000017</v>
      </c>
      <c r="S29" s="24">
        <f t="shared" si="1"/>
        <v>0</v>
      </c>
      <c r="T29" s="25">
        <f t="shared" si="1"/>
        <v>651698.3180000002</v>
      </c>
    </row>
    <row r="30" spans="1:21" x14ac:dyDescent="0.2">
      <c r="A30" s="2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41" t="s">
        <v>63</v>
      </c>
      <c r="R30" s="149">
        <f>SUM(E14+D29-T29)</f>
        <v>31806.11599999934</v>
      </c>
      <c r="S30" s="149"/>
      <c r="T30" s="149"/>
    </row>
    <row r="31" spans="1:21" x14ac:dyDescent="0.2">
      <c r="A31" s="23"/>
      <c r="B31" s="21"/>
      <c r="C31" s="26"/>
      <c r="D31" s="21" t="s">
        <v>0</v>
      </c>
      <c r="E31" s="21">
        <v>500</v>
      </c>
      <c r="F31" s="21" t="s">
        <v>74</v>
      </c>
      <c r="G31" s="21"/>
      <c r="H31" s="21"/>
      <c r="I31" s="21"/>
      <c r="J31" s="21"/>
      <c r="K31" s="21"/>
      <c r="L31" s="21"/>
      <c r="N31" s="21"/>
      <c r="O31" s="21"/>
      <c r="P31" s="21"/>
      <c r="Q31" s="21"/>
      <c r="R31" s="21"/>
      <c r="S31" s="21"/>
      <c r="T31" s="22"/>
    </row>
    <row r="32" spans="1:21" x14ac:dyDescent="0.2">
      <c r="A32" s="23"/>
      <c r="B32" s="21"/>
      <c r="C32" s="26"/>
      <c r="D32" s="21" t="s">
        <v>8</v>
      </c>
      <c r="E32" s="27">
        <v>3996</v>
      </c>
      <c r="F32" s="21" t="s">
        <v>77</v>
      </c>
      <c r="G32" s="21"/>
      <c r="H32" s="21"/>
      <c r="I32" s="21"/>
      <c r="J32" s="21"/>
      <c r="K32" s="21"/>
      <c r="L32" s="21"/>
      <c r="M32" s="60" t="s">
        <v>0</v>
      </c>
      <c r="N32" s="61">
        <v>4239.07</v>
      </c>
      <c r="O32" s="61" t="s">
        <v>75</v>
      </c>
      <c r="P32" s="61"/>
      <c r="Q32" s="61"/>
      <c r="R32" s="61"/>
      <c r="S32" s="61"/>
      <c r="T32" s="22"/>
    </row>
    <row r="33" spans="1:20" x14ac:dyDescent="0.2">
      <c r="A33" s="23"/>
      <c r="B33" s="21"/>
      <c r="C33" s="26"/>
      <c r="D33" s="21" t="s">
        <v>2</v>
      </c>
      <c r="E33" s="27">
        <v>11653</v>
      </c>
      <c r="F33" s="21" t="s">
        <v>64</v>
      </c>
      <c r="G33" s="21"/>
      <c r="H33" s="21"/>
      <c r="I33" s="21"/>
      <c r="J33" s="21"/>
      <c r="K33" s="21"/>
      <c r="L33" s="21"/>
      <c r="M33" s="60" t="s">
        <v>11</v>
      </c>
      <c r="N33" s="61">
        <v>17505.400000000001</v>
      </c>
      <c r="O33" s="61" t="s">
        <v>76</v>
      </c>
      <c r="P33" s="62">
        <v>13461.97</v>
      </c>
      <c r="Q33" s="61" t="s">
        <v>75</v>
      </c>
      <c r="R33" s="61"/>
      <c r="S33" s="61"/>
      <c r="T33" s="22"/>
    </row>
    <row r="34" spans="1:20" x14ac:dyDescent="0.2">
      <c r="A34" s="23"/>
      <c r="B34" s="21"/>
      <c r="C34" s="26"/>
      <c r="D34" s="21"/>
      <c r="E34" s="21">
        <v>600</v>
      </c>
      <c r="F34" s="21" t="s">
        <v>78</v>
      </c>
      <c r="G34" s="21"/>
      <c r="H34" s="21"/>
      <c r="I34" s="21"/>
      <c r="J34" s="21"/>
      <c r="K34" s="21"/>
      <c r="L34" s="21"/>
      <c r="M34" s="60" t="s">
        <v>1</v>
      </c>
      <c r="N34" s="61">
        <v>15436.58</v>
      </c>
      <c r="O34" s="61" t="s">
        <v>76</v>
      </c>
      <c r="P34" s="62">
        <v>8291.9500000000007</v>
      </c>
      <c r="Q34" s="61" t="s">
        <v>75</v>
      </c>
      <c r="R34" s="61"/>
      <c r="S34" s="61"/>
      <c r="T34" s="22"/>
    </row>
    <row r="35" spans="1:20" x14ac:dyDescent="0.2">
      <c r="A35" s="23"/>
      <c r="B35" s="21"/>
      <c r="C35" s="26"/>
      <c r="D35" s="21" t="s">
        <v>4</v>
      </c>
      <c r="E35" s="27">
        <v>1332</v>
      </c>
      <c r="F35" s="21" t="s">
        <v>79</v>
      </c>
      <c r="G35" s="21"/>
      <c r="H35" s="21"/>
      <c r="I35" s="21"/>
      <c r="J35" s="21"/>
      <c r="K35" s="21"/>
      <c r="L35" s="21"/>
      <c r="M35" s="60" t="s">
        <v>8</v>
      </c>
      <c r="N35" s="61">
        <v>22995.73</v>
      </c>
      <c r="O35" s="61" t="s">
        <v>76</v>
      </c>
      <c r="P35" s="62">
        <v>7949.88</v>
      </c>
      <c r="Q35" s="61" t="s">
        <v>75</v>
      </c>
      <c r="R35" s="61"/>
      <c r="S35" s="61"/>
      <c r="T35" s="22"/>
    </row>
    <row r="36" spans="1:20" x14ac:dyDescent="0.2">
      <c r="A36" s="23"/>
      <c r="B36" s="21"/>
      <c r="C36" s="26"/>
      <c r="D36" s="21"/>
      <c r="E36" s="21"/>
      <c r="F36" s="21"/>
      <c r="G36" s="21"/>
      <c r="H36" s="21"/>
      <c r="I36" s="21"/>
      <c r="J36" s="21"/>
      <c r="K36" s="21"/>
      <c r="L36" s="21"/>
      <c r="M36" s="60" t="s">
        <v>2</v>
      </c>
      <c r="N36" s="61">
        <v>20688.2</v>
      </c>
      <c r="O36" s="61" t="s">
        <v>76</v>
      </c>
      <c r="P36" s="62">
        <v>6854.39</v>
      </c>
      <c r="Q36" s="61" t="s">
        <v>75</v>
      </c>
      <c r="R36" s="61"/>
      <c r="S36" s="61"/>
      <c r="T36" s="22"/>
    </row>
    <row r="37" spans="1:20" x14ac:dyDescent="0.2">
      <c r="A37" s="23"/>
      <c r="B37" s="21"/>
      <c r="C37" s="26"/>
      <c r="D37" s="21"/>
      <c r="E37" s="21"/>
      <c r="F37" s="21"/>
      <c r="G37" s="21"/>
      <c r="H37" s="21"/>
      <c r="I37" s="21"/>
      <c r="J37" s="21"/>
      <c r="K37" s="21"/>
      <c r="L37" s="21"/>
      <c r="M37" s="60" t="s">
        <v>3</v>
      </c>
      <c r="N37" s="61">
        <v>22040.89</v>
      </c>
      <c r="O37" s="61" t="s">
        <v>76</v>
      </c>
      <c r="P37" s="62">
        <v>8880.83</v>
      </c>
      <c r="Q37" s="61" t="s">
        <v>75</v>
      </c>
      <c r="R37" s="61"/>
      <c r="S37" s="61"/>
      <c r="T37" s="22"/>
    </row>
    <row r="38" spans="1:20" x14ac:dyDescent="0.2">
      <c r="A38" s="23"/>
      <c r="B38" s="21"/>
      <c r="C38" s="26"/>
      <c r="D38" s="21"/>
      <c r="E38" s="21"/>
      <c r="F38" s="21"/>
      <c r="G38" s="21"/>
      <c r="H38" s="21"/>
      <c r="I38" s="21"/>
      <c r="J38" s="21"/>
      <c r="K38" s="21"/>
      <c r="L38" s="21"/>
      <c r="M38" s="60" t="s">
        <v>4</v>
      </c>
      <c r="N38" s="61">
        <v>20335.830000000002</v>
      </c>
      <c r="O38" s="61" t="s">
        <v>76</v>
      </c>
      <c r="P38" s="62">
        <v>12565.66</v>
      </c>
      <c r="Q38" s="61" t="s">
        <v>75</v>
      </c>
      <c r="R38" s="61"/>
      <c r="S38" s="61"/>
      <c r="T38" s="22"/>
    </row>
    <row r="39" spans="1:20" x14ac:dyDescent="0.2">
      <c r="A39" s="23"/>
      <c r="B39" s="21"/>
      <c r="C39" s="26"/>
      <c r="D39" s="21"/>
      <c r="E39" s="21"/>
      <c r="F39" s="21"/>
      <c r="G39" s="21"/>
      <c r="H39" s="21"/>
      <c r="I39" s="21"/>
      <c r="J39" s="21"/>
      <c r="K39" s="21"/>
      <c r="L39" s="21"/>
      <c r="N39" s="21"/>
      <c r="O39" s="21"/>
      <c r="P39" s="21"/>
      <c r="Q39" s="21"/>
      <c r="R39" s="21"/>
      <c r="S39" s="21"/>
      <c r="T39" s="22"/>
    </row>
    <row r="40" spans="1:20" x14ac:dyDescent="0.2">
      <c r="A40" s="23"/>
      <c r="B40" s="21"/>
      <c r="C40" s="26"/>
      <c r="D40" s="21"/>
      <c r="E40" s="21"/>
      <c r="F40" s="21"/>
      <c r="G40" s="21"/>
      <c r="H40" s="21"/>
      <c r="I40" s="21"/>
      <c r="J40" s="21"/>
      <c r="K40" s="21"/>
      <c r="L40" s="21"/>
      <c r="N40" s="21"/>
      <c r="O40" s="21"/>
      <c r="P40" s="21"/>
      <c r="Q40" s="21"/>
      <c r="R40" s="21"/>
      <c r="S40" s="21"/>
      <c r="T40" s="22"/>
    </row>
    <row r="41" spans="1:20" x14ac:dyDescent="0.2">
      <c r="A41" s="23"/>
      <c r="B41" s="21"/>
      <c r="C41" s="26"/>
      <c r="D41" s="21"/>
      <c r="E41" s="21"/>
      <c r="F41" s="21"/>
      <c r="G41" s="21"/>
      <c r="H41" s="21"/>
      <c r="I41" s="21"/>
      <c r="J41" s="21"/>
      <c r="K41" s="21"/>
      <c r="L41" s="21"/>
      <c r="N41" s="21"/>
      <c r="O41" s="21"/>
      <c r="P41" s="21"/>
      <c r="Q41" s="21"/>
      <c r="R41" s="21"/>
      <c r="S41" s="21"/>
      <c r="T41" s="22"/>
    </row>
    <row r="42" spans="1:20" x14ac:dyDescent="0.2">
      <c r="C42" s="42"/>
      <c r="R42" s="63"/>
      <c r="S42" s="63"/>
      <c r="T42" s="63"/>
    </row>
    <row r="43" spans="1:20" ht="15" x14ac:dyDescent="0.25">
      <c r="A43" s="150" t="s">
        <v>47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x14ac:dyDescent="0.2">
      <c r="A44" s="151" t="s">
        <v>48</v>
      </c>
      <c r="B44" s="152"/>
      <c r="C44" s="155" t="s">
        <v>9</v>
      </c>
      <c r="D44" s="156"/>
      <c r="E44" s="156"/>
      <c r="F44" s="156"/>
      <c r="G44" s="156"/>
      <c r="H44" s="156"/>
      <c r="I44" s="156"/>
      <c r="J44" s="156"/>
      <c r="K44" s="157"/>
      <c r="L44" s="92" t="s">
        <v>49</v>
      </c>
      <c r="M44" s="93"/>
      <c r="N44" s="94"/>
      <c r="O44" s="98" t="s">
        <v>50</v>
      </c>
      <c r="P44" s="98"/>
      <c r="Q44" s="151" t="s">
        <v>51</v>
      </c>
      <c r="R44" s="152"/>
      <c r="S44" s="55"/>
      <c r="T44" s="98" t="s">
        <v>52</v>
      </c>
    </row>
    <row r="45" spans="1:20" x14ac:dyDescent="0.2">
      <c r="A45" s="153"/>
      <c r="B45" s="154"/>
      <c r="C45" s="158"/>
      <c r="D45" s="159"/>
      <c r="E45" s="159"/>
      <c r="F45" s="159"/>
      <c r="G45" s="159"/>
      <c r="H45" s="159"/>
      <c r="I45" s="159"/>
      <c r="J45" s="159"/>
      <c r="K45" s="160"/>
      <c r="L45" s="95"/>
      <c r="M45" s="96"/>
      <c r="N45" s="97"/>
      <c r="O45" s="99"/>
      <c r="P45" s="99"/>
      <c r="Q45" s="153"/>
      <c r="R45" s="154"/>
      <c r="S45" s="56"/>
      <c r="T45" s="99"/>
    </row>
    <row r="46" spans="1:20" x14ac:dyDescent="0.2">
      <c r="A46" s="100"/>
      <c r="B46" s="101"/>
      <c r="C46" s="102" t="s">
        <v>53</v>
      </c>
      <c r="D46" s="103"/>
      <c r="E46" s="103"/>
      <c r="F46" s="103"/>
      <c r="G46" s="103"/>
      <c r="H46" s="103"/>
      <c r="I46" s="103"/>
      <c r="J46" s="103"/>
      <c r="K46" s="104"/>
      <c r="L46" s="105"/>
      <c r="M46" s="106"/>
      <c r="N46" s="107"/>
      <c r="O46" s="5"/>
      <c r="P46" s="5"/>
      <c r="Q46" s="161"/>
      <c r="R46" s="162"/>
      <c r="S46" s="57"/>
      <c r="T46" s="5"/>
    </row>
    <row r="47" spans="1:20" x14ac:dyDescent="0.2">
      <c r="A47" s="100"/>
      <c r="B47" s="101"/>
      <c r="C47" s="102" t="s">
        <v>54</v>
      </c>
      <c r="D47" s="103"/>
      <c r="E47" s="103"/>
      <c r="F47" s="103"/>
      <c r="G47" s="103"/>
      <c r="H47" s="103"/>
      <c r="I47" s="103"/>
      <c r="J47" s="103"/>
      <c r="K47" s="104"/>
      <c r="L47" s="108" t="s">
        <v>70</v>
      </c>
      <c r="M47" s="109"/>
      <c r="N47" s="110"/>
      <c r="O47" s="17">
        <v>0.05</v>
      </c>
      <c r="P47" s="18"/>
      <c r="Q47" s="117">
        <f>SUM(O47*2002.5*12)</f>
        <v>1201.5</v>
      </c>
      <c r="R47" s="65"/>
      <c r="S47" s="50"/>
      <c r="T47" s="17"/>
    </row>
    <row r="48" spans="1:20" x14ac:dyDescent="0.2">
      <c r="A48" s="100"/>
      <c r="B48" s="101"/>
      <c r="C48" s="102" t="s">
        <v>55</v>
      </c>
      <c r="D48" s="103"/>
      <c r="E48" s="103"/>
      <c r="F48" s="103"/>
      <c r="G48" s="103"/>
      <c r="H48" s="103"/>
      <c r="I48" s="103"/>
      <c r="J48" s="103"/>
      <c r="K48" s="104"/>
      <c r="L48" s="108" t="s">
        <v>70</v>
      </c>
      <c r="M48" s="109"/>
      <c r="N48" s="110"/>
      <c r="O48" s="17">
        <v>0.05</v>
      </c>
      <c r="P48" s="18"/>
      <c r="Q48" s="117">
        <f t="shared" ref="Q48:Q53" si="2">SUM(O48*2002.5*12)</f>
        <v>1201.5</v>
      </c>
      <c r="R48" s="65"/>
      <c r="S48" s="50"/>
      <c r="T48" s="17"/>
    </row>
    <row r="49" spans="1:20" x14ac:dyDescent="0.2">
      <c r="A49" s="100"/>
      <c r="B49" s="101"/>
      <c r="C49" s="102" t="s">
        <v>56</v>
      </c>
      <c r="D49" s="103"/>
      <c r="E49" s="103"/>
      <c r="F49" s="103"/>
      <c r="G49" s="103"/>
      <c r="H49" s="103"/>
      <c r="I49" s="103"/>
      <c r="J49" s="103"/>
      <c r="K49" s="104"/>
      <c r="L49" s="108" t="s">
        <v>57</v>
      </c>
      <c r="M49" s="109"/>
      <c r="N49" s="110"/>
      <c r="O49" s="17">
        <v>0.15</v>
      </c>
      <c r="P49" s="18"/>
      <c r="Q49" s="117">
        <f t="shared" si="2"/>
        <v>3604.5</v>
      </c>
      <c r="R49" s="65"/>
      <c r="S49" s="50"/>
      <c r="T49" s="17"/>
    </row>
    <row r="50" spans="1:20" x14ac:dyDescent="0.2">
      <c r="A50" s="117"/>
      <c r="B50" s="65"/>
      <c r="C50" s="111" t="s">
        <v>58</v>
      </c>
      <c r="D50" s="112"/>
      <c r="E50" s="112"/>
      <c r="F50" s="112"/>
      <c r="G50" s="112"/>
      <c r="H50" s="112"/>
      <c r="I50" s="112"/>
      <c r="J50" s="112"/>
      <c r="K50" s="113"/>
      <c r="L50" s="108" t="s">
        <v>70</v>
      </c>
      <c r="M50" s="109"/>
      <c r="N50" s="110"/>
      <c r="O50" s="2">
        <v>0.15</v>
      </c>
      <c r="P50" s="2"/>
      <c r="Q50" s="117">
        <f t="shared" si="2"/>
        <v>3604.5</v>
      </c>
      <c r="R50" s="65"/>
      <c r="S50" s="50"/>
      <c r="T50" s="2"/>
    </row>
    <row r="51" spans="1:20" x14ac:dyDescent="0.2">
      <c r="A51" s="117"/>
      <c r="B51" s="65"/>
      <c r="C51" s="118" t="s">
        <v>59</v>
      </c>
      <c r="D51" s="119"/>
      <c r="E51" s="119"/>
      <c r="F51" s="119"/>
      <c r="G51" s="119"/>
      <c r="H51" s="119"/>
      <c r="I51" s="119"/>
      <c r="J51" s="119"/>
      <c r="K51" s="120"/>
      <c r="L51" s="114" t="s">
        <v>60</v>
      </c>
      <c r="M51" s="115"/>
      <c r="N51" s="116"/>
      <c r="O51" s="2">
        <v>0.25</v>
      </c>
      <c r="P51" s="2"/>
      <c r="Q51" s="117">
        <f t="shared" si="2"/>
        <v>6007.5</v>
      </c>
      <c r="R51" s="65"/>
      <c r="S51" s="50"/>
      <c r="T51" s="2"/>
    </row>
    <row r="52" spans="1:20" x14ac:dyDescent="0.2">
      <c r="A52" s="117"/>
      <c r="B52" s="65"/>
      <c r="C52" s="118" t="s">
        <v>61</v>
      </c>
      <c r="D52" s="119"/>
      <c r="E52" s="119"/>
      <c r="F52" s="119"/>
      <c r="G52" s="119"/>
      <c r="H52" s="119"/>
      <c r="I52" s="119"/>
      <c r="J52" s="119"/>
      <c r="K52" s="120"/>
      <c r="L52" s="114" t="s">
        <v>60</v>
      </c>
      <c r="M52" s="115"/>
      <c r="N52" s="116"/>
      <c r="O52" s="2">
        <v>0.1</v>
      </c>
      <c r="P52" s="19"/>
      <c r="Q52" s="117">
        <f t="shared" si="2"/>
        <v>2403</v>
      </c>
      <c r="R52" s="65"/>
      <c r="S52" s="50"/>
      <c r="T52" s="2"/>
    </row>
    <row r="53" spans="1:20" x14ac:dyDescent="0.2">
      <c r="A53" s="117"/>
      <c r="B53" s="65"/>
      <c r="C53" s="111" t="s">
        <v>62</v>
      </c>
      <c r="D53" s="112"/>
      <c r="E53" s="112"/>
      <c r="F53" s="112"/>
      <c r="G53" s="112"/>
      <c r="H53" s="112"/>
      <c r="I53" s="112"/>
      <c r="J53" s="112"/>
      <c r="K53" s="113"/>
      <c r="L53" s="114" t="s">
        <v>60</v>
      </c>
      <c r="M53" s="115"/>
      <c r="N53" s="116"/>
      <c r="O53" s="2">
        <v>0.25</v>
      </c>
      <c r="P53" s="2"/>
      <c r="Q53" s="117">
        <f t="shared" si="2"/>
        <v>6007.5</v>
      </c>
      <c r="R53" s="65"/>
      <c r="S53" s="50"/>
      <c r="T53" s="2"/>
    </row>
    <row r="54" spans="1:20" x14ac:dyDescent="0.2">
      <c r="E54" s="43" t="s">
        <v>14</v>
      </c>
      <c r="F54" s="44"/>
      <c r="G54" s="44"/>
      <c r="H54" s="44"/>
      <c r="I54" s="44"/>
      <c r="J54" s="44"/>
      <c r="K54" s="44"/>
      <c r="L54" s="44"/>
      <c r="M54" s="44"/>
      <c r="N54" s="44"/>
      <c r="O54" s="3">
        <f>SUM(O47:O53)</f>
        <v>1</v>
      </c>
      <c r="P54" s="45"/>
      <c r="Q54" s="117">
        <f>SUM(Q47:Q53)</f>
        <v>24030</v>
      </c>
      <c r="R54" s="65"/>
      <c r="S54" s="50"/>
      <c r="T54" s="2"/>
    </row>
  </sheetData>
  <mergeCells count="91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P11:Q11"/>
    <mergeCell ref="H5:H6"/>
    <mergeCell ref="I5:I6"/>
    <mergeCell ref="J5:J6"/>
    <mergeCell ref="K5:K6"/>
    <mergeCell ref="L5:L6"/>
    <mergeCell ref="M5:M6"/>
    <mergeCell ref="N5:O5"/>
    <mergeCell ref="B8:D8"/>
    <mergeCell ref="B9:D9"/>
    <mergeCell ref="A11:D11"/>
    <mergeCell ref="F11:O11"/>
    <mergeCell ref="B5:B6"/>
    <mergeCell ref="C5:C6"/>
    <mergeCell ref="D5:D6"/>
    <mergeCell ref="E5:E6"/>
    <mergeCell ref="F5:F6"/>
    <mergeCell ref="G5:G6"/>
    <mergeCell ref="B22:C22"/>
    <mergeCell ref="A12:E12"/>
    <mergeCell ref="A13:E13"/>
    <mergeCell ref="F13:T13"/>
    <mergeCell ref="A14:D14"/>
    <mergeCell ref="B15:C15"/>
    <mergeCell ref="B16:C16"/>
    <mergeCell ref="B17:C17"/>
    <mergeCell ref="B18:C18"/>
    <mergeCell ref="B19:C19"/>
    <mergeCell ref="B20:C20"/>
    <mergeCell ref="B21:C21"/>
    <mergeCell ref="B29:C29"/>
    <mergeCell ref="R30:T30"/>
    <mergeCell ref="B23:C23"/>
    <mergeCell ref="B24:C24"/>
    <mergeCell ref="B25:C25"/>
    <mergeCell ref="B26:C26"/>
    <mergeCell ref="B27:C27"/>
    <mergeCell ref="B28:C28"/>
    <mergeCell ref="R42:T42"/>
    <mergeCell ref="A43:T43"/>
    <mergeCell ref="A44:B45"/>
    <mergeCell ref="C44:K45"/>
    <mergeCell ref="L44:N45"/>
    <mergeCell ref="O44:O45"/>
    <mergeCell ref="P44:P45"/>
    <mergeCell ref="Q44:R45"/>
    <mergeCell ref="T44:T45"/>
    <mergeCell ref="A46:B46"/>
    <mergeCell ref="C46:K46"/>
    <mergeCell ref="L46:N46"/>
    <mergeCell ref="Q46:R46"/>
    <mergeCell ref="A47:B47"/>
    <mergeCell ref="C47:K47"/>
    <mergeCell ref="L47:N47"/>
    <mergeCell ref="Q47:R47"/>
    <mergeCell ref="L51:N51"/>
    <mergeCell ref="Q51:R51"/>
    <mergeCell ref="A48:B48"/>
    <mergeCell ref="C48:K48"/>
    <mergeCell ref="L48:N48"/>
    <mergeCell ref="Q48:R48"/>
    <mergeCell ref="A49:B49"/>
    <mergeCell ref="C49:K49"/>
    <mergeCell ref="L49:N49"/>
    <mergeCell ref="Q49:R49"/>
    <mergeCell ref="Q54:R54"/>
    <mergeCell ref="B10:D10"/>
    <mergeCell ref="A52:B52"/>
    <mergeCell ref="C52:K52"/>
    <mergeCell ref="L52:N52"/>
    <mergeCell ref="Q52:R52"/>
    <mergeCell ref="A53:B53"/>
    <mergeCell ref="C53:K53"/>
    <mergeCell ref="L53:N53"/>
    <mergeCell ref="Q53:R53"/>
    <mergeCell ref="A50:B50"/>
    <mergeCell ref="C50:K50"/>
    <mergeCell ref="L50:N50"/>
    <mergeCell ref="Q50:R50"/>
    <mergeCell ref="A51:B51"/>
    <mergeCell ref="C51:K51"/>
  </mergeCells>
  <pageMargins left="0.125" right="2.0833333333333332E-2" top="8.3333333333333329E-2" bottom="0.1979166666666666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2018-08-02T06:44:15Z</cp:lastPrinted>
  <dcterms:created xsi:type="dcterms:W3CDTF">2007-02-04T12:22:59Z</dcterms:created>
  <dcterms:modified xsi:type="dcterms:W3CDTF">2018-09-06T05:06:12Z</dcterms:modified>
</cp:coreProperties>
</file>