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225" windowHeight="4995"/>
  </bookViews>
  <sheets>
    <sheet name="2018" sheetId="9" r:id="rId1"/>
  </sheets>
  <definedNames>
    <definedName name="_xlnm.Print_Area" localSheetId="0">'2018'!$A$1:$T$33</definedName>
  </definedNames>
  <calcPr calcId="162913"/>
</workbook>
</file>

<file path=xl/calcChain.xml><?xml version="1.0" encoding="utf-8"?>
<calcChain xmlns="http://schemas.openxmlformats.org/spreadsheetml/2006/main">
  <c r="R30" i="9" l="1"/>
  <c r="Q30" i="9"/>
  <c r="P30" i="9"/>
  <c r="N30" i="9"/>
  <c r="J30" i="9"/>
  <c r="I30" i="9"/>
  <c r="D30" i="9"/>
  <c r="B30" i="9"/>
  <c r="T22" i="9"/>
  <c r="T21" i="9" l="1"/>
  <c r="O20" i="9" l="1"/>
  <c r="O30" i="9" s="1"/>
  <c r="T20" i="9" l="1"/>
  <c r="T19" i="9" l="1"/>
  <c r="T18" i="9" l="1"/>
  <c r="T17" i="9" l="1"/>
  <c r="O49" i="9" l="1"/>
  <c r="Q48" i="9"/>
  <c r="Q47" i="9"/>
  <c r="Q46" i="9"/>
  <c r="Q45" i="9"/>
  <c r="Q44" i="9"/>
  <c r="Q43" i="9"/>
  <c r="Q42" i="9"/>
  <c r="M16" i="9"/>
  <c r="M30" i="9" s="1"/>
  <c r="H16" i="9"/>
  <c r="H30" i="9" s="1"/>
  <c r="G16" i="9"/>
  <c r="G30" i="9" s="1"/>
  <c r="F16" i="9"/>
  <c r="F30" i="9" s="1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T8" i="9"/>
  <c r="T7" i="9"/>
  <c r="E7" i="9"/>
  <c r="T12" i="9" l="1"/>
  <c r="Q49" i="9"/>
  <c r="T16" i="9"/>
  <c r="T30" i="9" s="1"/>
  <c r="R31" i="9" l="1"/>
</calcChain>
</file>

<file path=xl/comments1.xml><?xml version="1.0" encoding="utf-8"?>
<comments xmlns="http://schemas.openxmlformats.org/spreadsheetml/2006/main">
  <authors>
    <author>User</author>
  </authors>
  <commentList>
    <comment ref="O2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700-побелка деревьев
477-покос</t>
        </r>
      </text>
    </comment>
  </commentList>
</comments>
</file>

<file path=xl/sharedStrings.xml><?xml version="1.0" encoding="utf-8"?>
<sst xmlns="http://schemas.openxmlformats.org/spreadsheetml/2006/main" count="80" uniqueCount="72">
  <si>
    <t>Содержание</t>
  </si>
  <si>
    <t>ремонт</t>
  </si>
  <si>
    <t>итого</t>
  </si>
  <si>
    <t>Быстров</t>
  </si>
  <si>
    <t>март</t>
  </si>
  <si>
    <t>май</t>
  </si>
  <si>
    <t>июнь</t>
  </si>
  <si>
    <t>июль</t>
  </si>
  <si>
    <t>Наименование работ</t>
  </si>
  <si>
    <t>ИТОГО</t>
  </si>
  <si>
    <t>август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</si>
  <si>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</si>
  <si>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</si>
  <si>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</si>
  <si>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</si>
  <si>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</si>
  <si>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</si>
  <si>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</si>
  <si>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</si>
  <si>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</si>
  <si>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</si>
  <si>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</si>
  <si>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</si>
  <si>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</si>
  <si>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</si>
  <si>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</si>
  <si>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</si>
  <si>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</si>
  <si>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</si>
  <si>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</si>
  <si>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</si>
  <si>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</si>
  <si>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</si>
  <si>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</si>
  <si>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</si>
  <si>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</si>
  <si>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</si>
  <si>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</si>
  <si>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</si>
  <si>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</si>
  <si>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</si>
  <si>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</si>
  <si>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</si>
  <si>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</si>
  <si>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</si>
  <si>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</si>
  <si>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</si>
  <si>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</si>
  <si>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</si>
  <si>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</si>
  <si>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</si>
  <si>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</si>
  <si>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</si>
  <si>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</si>
  <si>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</si>
  <si>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</si>
  <si>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</si>
  <si>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</si>
  <si>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</si>
  <si>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</si>
  <si>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</si>
  <si>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</si>
  <si>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покос</t>
  </si>
  <si>
    <t>начислено</t>
  </si>
  <si>
    <t>долг</t>
  </si>
  <si>
    <t>оплата коммунальных ресурсов на содержание ОДИ</t>
  </si>
  <si>
    <t>1 полугодие</t>
  </si>
  <si>
    <t>2 полугодие</t>
  </si>
  <si>
    <t>Аптека 21</t>
  </si>
  <si>
    <t>услуги сторонних организаций, разовые работы</t>
  </si>
  <si>
    <t>Информация о доходах и расходах по дому __Пушкина 56__на 2018год.</t>
  </si>
  <si>
    <t>побелка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</si>
</sst>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.00_р_."/>
    <numFmt numFmtId="165" formatCode="#,##0&quot;р.&quot;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/>
    <xf numFmtId="0" fontId="1" fillId="4" borderId="7" xfId="0" applyFont="1" applyFill="1" applyBorder="1" applyAlignment="1"/>
    <xf numFmtId="0" fontId="1" fillId="4" borderId="7" xfId="0" applyFont="1" applyFill="1" applyBorder="1" applyAlignment="1">
      <alignment wrapText="1"/>
    </xf>
    <xf numFmtId="2" fontId="3" fillId="4" borderId="7" xfId="0" applyNumberFormat="1" applyFont="1" applyFill="1" applyBorder="1" applyAlignment="1"/>
    <xf numFmtId="0" fontId="10" fillId="4" borderId="5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5" fillId="4" borderId="5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 vertical="top" wrapText="1"/>
    </xf>
    <xf numFmtId="4" fontId="2" fillId="4" borderId="5" xfId="0" applyNumberFormat="1" applyFont="1" applyFill="1" applyBorder="1"/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17" fontId="5" fillId="7" borderId="5" xfId="0" applyNumberFormat="1" applyFont="1" applyFill="1" applyBorder="1" applyAlignment="1">
      <alignment horizontal="left"/>
    </xf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4" fontId="2" fillId="2" borderId="5" xfId="0" applyNumberFormat="1" applyFont="1" applyFill="1" applyBorder="1"/>
    <xf numFmtId="17" fontId="5" fillId="8" borderId="5" xfId="0" applyNumberFormat="1" applyFont="1" applyFill="1" applyBorder="1" applyAlignment="1">
      <alignment horizontal="left" wrapText="1"/>
    </xf>
    <xf numFmtId="0" fontId="5" fillId="3" borderId="5" xfId="0" applyFont="1" applyFill="1" applyBorder="1"/>
    <xf numFmtId="164" fontId="2" fillId="3" borderId="5" xfId="0" applyNumberFormat="1" applyFont="1" applyFill="1" applyBorder="1"/>
    <xf numFmtId="4" fontId="3" fillId="3" borderId="5" xfId="0" applyNumberFormat="1" applyFont="1" applyFill="1" applyBorder="1"/>
    <xf numFmtId="0" fontId="0" fillId="9" borderId="5" xfId="0" applyFill="1" applyBorder="1"/>
    <xf numFmtId="0" fontId="0" fillId="4" borderId="5" xfId="0" applyFill="1" applyBorder="1"/>
    <xf numFmtId="0" fontId="0" fillId="4" borderId="2" xfId="0" applyFill="1" applyBorder="1"/>
    <xf numFmtId="0" fontId="0" fillId="0" borderId="2" xfId="0" applyBorder="1"/>
    <xf numFmtId="0" fontId="0" fillId="0" borderId="2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8" xfId="0" applyBorder="1" applyAlignment="1"/>
    <xf numFmtId="164" fontId="2" fillId="10" borderId="5" xfId="0" applyNumberFormat="1" applyFont="1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4" fontId="3" fillId="0" borderId="0" xfId="0" applyNumberFormat="1" applyFont="1" applyFill="1" applyBorder="1"/>
    <xf numFmtId="164" fontId="9" fillId="0" borderId="0" xfId="0" applyNumberFormat="1" applyFont="1" applyFill="1" applyBorder="1"/>
    <xf numFmtId="165" fontId="2" fillId="0" borderId="0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4" borderId="6" xfId="0" applyNumberFormat="1" applyFont="1" applyFill="1" applyBorder="1" applyAlignment="1">
      <alignment horizontal="right" vertical="top" wrapText="1"/>
    </xf>
    <xf numFmtId="2" fontId="3" fillId="4" borderId="5" xfId="0" applyNumberFormat="1" applyFont="1" applyFill="1" applyBorder="1" applyAlignment="1">
      <alignment vertical="top" wrapText="1"/>
    </xf>
    <xf numFmtId="2" fontId="3" fillId="4" borderId="6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10" borderId="5" xfId="0" applyNumberFormat="1" applyFont="1" applyFill="1" applyBorder="1"/>
    <xf numFmtId="164" fontId="14" fillId="11" borderId="5" xfId="0" applyNumberFormat="1" applyFont="1" applyFill="1" applyBorder="1"/>
    <xf numFmtId="164" fontId="2" fillId="10" borderId="5" xfId="0" applyNumberFormat="1" applyFont="1" applyFill="1" applyBorder="1" applyAlignment="1"/>
    <xf numFmtId="164" fontId="14" fillId="5" borderId="5" xfId="0" applyNumberFormat="1" applyFont="1" applyFill="1" applyBorder="1"/>
    <xf numFmtId="164" fontId="14" fillId="3" borderId="5" xfId="0" applyNumberFormat="1" applyFont="1" applyFill="1" applyBorder="1"/>
    <xf numFmtId="42" fontId="2" fillId="0" borderId="0" xfId="0" applyNumberFormat="1" applyFont="1" applyFill="1" applyBorder="1"/>
    <xf numFmtId="42" fontId="0" fillId="0" borderId="0" xfId="0" applyNumberFormat="1"/>
    <xf numFmtId="2" fontId="2" fillId="0" borderId="6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9" borderId="8" xfId="0" applyFill="1" applyBorder="1" applyAlignment="1">
      <alignment horizontal="center"/>
    </xf>
    <xf numFmtId="0" fontId="10" fillId="4" borderId="2" xfId="0" applyNumberFormat="1" applyFont="1" applyFill="1" applyBorder="1" applyAlignment="1">
      <alignment wrapText="1"/>
    </xf>
    <xf numFmtId="2" fontId="2" fillId="4" borderId="5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4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4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/>
    </xf>
    <xf numFmtId="2" fontId="5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4" fontId="2" fillId="9" borderId="2" xfId="0" applyNumberFormat="1" applyFont="1" applyFill="1" applyBorder="1" applyAlignment="1">
      <alignment horizontal="center"/>
    </xf>
    <xf numFmtId="164" fontId="2" fillId="9" borderId="8" xfId="0" applyNumberFormat="1" applyFont="1" applyFill="1" applyBorder="1" applyAlignment="1">
      <alignment horizontal="center"/>
    </xf>
    <xf numFmtId="0" fontId="0" fillId="9" borderId="8" xfId="0" applyFill="1" applyBorder="1"/>
    <xf numFmtId="164" fontId="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9" borderId="2" xfId="0" applyFill="1" applyBorder="1" applyAlignment="1">
      <alignment horizontal="left" wrapText="1"/>
    </xf>
    <xf numFmtId="0" fontId="0" fillId="9" borderId="9" xfId="0" applyFill="1" applyBorder="1" applyAlignment="1">
      <alignment horizontal="left" wrapText="1"/>
    </xf>
    <xf numFmtId="0" fontId="0" fillId="9" borderId="8" xfId="0" applyFill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9" borderId="2" xfId="0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0" fontId="0" fillId="9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49"/>
  <sheetViews>
    <sheetView tabSelected="1" topLeftCell="A10" zoomScaleNormal="100" workbookViewId="0">
      <selection activeCell="M35" sqref="M35"/>
    </sheetView>
  </sheetViews>
  <sheetFormatPr defaultRowHeight="12.75" x14ac:dyDescent="0.2"/>
  <cols>
    <col min="2" max="2" width="7.5703125" customWidth="1"/>
    <col min="3" max="3" width="5.42578125" customWidth="1"/>
    <col min="11" max="12" width="9.140625" hidden="1" customWidth="1"/>
    <col min="17" max="17" width="6.28515625" customWidth="1"/>
    <col min="19" max="19" width="9.140625" hidden="1" customWidth="1"/>
  </cols>
  <sheetData>
    <row r="1" spans="1:20" ht="15.75" x14ac:dyDescent="0.25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idden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">
      <c r="A3" s="61"/>
      <c r="B3" s="62"/>
      <c r="C3" s="62"/>
      <c r="D3" s="62"/>
      <c r="E3" s="63"/>
      <c r="F3" s="64" t="s">
        <v>12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49"/>
      <c r="T3" s="1"/>
    </row>
    <row r="4" spans="1:20" x14ac:dyDescent="0.2">
      <c r="A4" s="2"/>
      <c r="B4" s="67" t="s">
        <v>13</v>
      </c>
      <c r="C4" s="68"/>
      <c r="D4" s="68"/>
      <c r="E4" s="69"/>
      <c r="F4" s="70" t="s">
        <v>0</v>
      </c>
      <c r="G4" s="71"/>
      <c r="H4" s="71"/>
      <c r="I4" s="71"/>
      <c r="J4" s="71"/>
      <c r="K4" s="71"/>
      <c r="L4" s="71"/>
      <c r="M4" s="71"/>
      <c r="N4" s="71"/>
      <c r="O4" s="71"/>
      <c r="P4" s="72" t="s">
        <v>14</v>
      </c>
      <c r="Q4" s="73"/>
      <c r="R4" s="76" t="s">
        <v>15</v>
      </c>
      <c r="S4" s="79"/>
      <c r="T4" s="82" t="s">
        <v>9</v>
      </c>
    </row>
    <row r="5" spans="1:20" ht="46.5" customHeight="1" x14ac:dyDescent="0.2">
      <c r="A5" s="3"/>
      <c r="B5" s="106" t="s">
        <v>16</v>
      </c>
      <c r="C5" s="106" t="s">
        <v>1</v>
      </c>
      <c r="D5" s="106" t="s">
        <v>17</v>
      </c>
      <c r="E5" s="108" t="s">
        <v>2</v>
      </c>
      <c r="F5" s="57" t="s">
        <v>18</v>
      </c>
      <c r="G5" s="57" t="s">
        <v>19</v>
      </c>
      <c r="H5" s="57" t="s">
        <v>20</v>
      </c>
      <c r="I5" s="57" t="s">
        <v>21</v>
      </c>
      <c r="J5" s="57" t="s">
        <v>22</v>
      </c>
      <c r="K5" s="57" t="s">
        <v>23</v>
      </c>
      <c r="L5" s="57" t="s">
        <v>24</v>
      </c>
      <c r="M5" s="57" t="s">
        <v>25</v>
      </c>
      <c r="N5" s="85" t="s">
        <v>26</v>
      </c>
      <c r="O5" s="86"/>
      <c r="P5" s="74"/>
      <c r="Q5" s="75"/>
      <c r="R5" s="77"/>
      <c r="S5" s="80"/>
      <c r="T5" s="83"/>
    </row>
    <row r="6" spans="1:20" ht="129.75" x14ac:dyDescent="0.2">
      <c r="A6" s="4"/>
      <c r="B6" s="107"/>
      <c r="C6" s="107"/>
      <c r="D6" s="107"/>
      <c r="E6" s="109"/>
      <c r="F6" s="58"/>
      <c r="G6" s="58"/>
      <c r="H6" s="58"/>
      <c r="I6" s="58"/>
      <c r="J6" s="58"/>
      <c r="K6" s="58"/>
      <c r="L6" s="58"/>
      <c r="M6" s="58"/>
      <c r="N6" s="35" t="s">
        <v>65</v>
      </c>
      <c r="O6" s="35" t="s">
        <v>69</v>
      </c>
      <c r="P6" s="50" t="s">
        <v>27</v>
      </c>
      <c r="Q6" s="50" t="s">
        <v>28</v>
      </c>
      <c r="R6" s="78"/>
      <c r="S6" s="81"/>
      <c r="T6" s="84"/>
    </row>
    <row r="7" spans="1:20" ht="15" x14ac:dyDescent="0.25">
      <c r="A7" s="5">
        <v>2016</v>
      </c>
      <c r="B7" s="48">
        <v>6.5</v>
      </c>
      <c r="C7" s="48">
        <v>3</v>
      </c>
      <c r="D7" s="48">
        <v>0</v>
      </c>
      <c r="E7" s="7">
        <f>SUM(B7:D7)</f>
        <v>9.5</v>
      </c>
      <c r="F7" s="36">
        <v>1</v>
      </c>
      <c r="G7" s="36">
        <v>3.1</v>
      </c>
      <c r="H7" s="36">
        <v>1.4</v>
      </c>
      <c r="I7" s="36">
        <v>0</v>
      </c>
      <c r="J7" s="36">
        <v>0</v>
      </c>
      <c r="K7" s="36">
        <v>0</v>
      </c>
      <c r="L7" s="36">
        <v>0</v>
      </c>
      <c r="M7" s="36">
        <v>1</v>
      </c>
      <c r="N7" s="36">
        <v>0</v>
      </c>
      <c r="O7" s="36">
        <v>0</v>
      </c>
      <c r="P7" s="37">
        <v>1.5</v>
      </c>
      <c r="Q7" s="37">
        <v>1.5</v>
      </c>
      <c r="R7" s="38">
        <v>0</v>
      </c>
      <c r="S7" s="38">
        <v>0</v>
      </c>
      <c r="T7" s="6">
        <f>SUM(F7:S7)</f>
        <v>9.5</v>
      </c>
    </row>
    <row r="8" spans="1:20" ht="15" x14ac:dyDescent="0.25">
      <c r="A8" s="5">
        <v>2017</v>
      </c>
      <c r="B8" s="99" t="s">
        <v>66</v>
      </c>
      <c r="C8" s="100"/>
      <c r="D8" s="101"/>
      <c r="E8" s="7">
        <v>9.5</v>
      </c>
      <c r="F8" s="36">
        <v>1</v>
      </c>
      <c r="G8" s="36">
        <v>3.1</v>
      </c>
      <c r="H8" s="36">
        <v>1.4</v>
      </c>
      <c r="I8" s="36">
        <v>0</v>
      </c>
      <c r="J8" s="36">
        <v>0</v>
      </c>
      <c r="K8" s="36">
        <v>0</v>
      </c>
      <c r="L8" s="36">
        <v>0</v>
      </c>
      <c r="M8" s="36">
        <v>1</v>
      </c>
      <c r="N8" s="36">
        <v>0</v>
      </c>
      <c r="O8" s="36">
        <v>0</v>
      </c>
      <c r="P8" s="37">
        <v>1.5</v>
      </c>
      <c r="Q8" s="37">
        <v>1.5</v>
      </c>
      <c r="R8" s="38">
        <v>0</v>
      </c>
      <c r="S8" s="38">
        <v>0</v>
      </c>
      <c r="T8" s="6">
        <f>SUM(F8:S8)</f>
        <v>9.5</v>
      </c>
    </row>
    <row r="9" spans="1:20" ht="15" x14ac:dyDescent="0.25">
      <c r="A9" s="5">
        <v>2017</v>
      </c>
      <c r="B9" s="99" t="s">
        <v>67</v>
      </c>
      <c r="C9" s="100"/>
      <c r="D9" s="101"/>
      <c r="E9" s="7">
        <v>9.5</v>
      </c>
      <c r="F9" s="56">
        <v>1</v>
      </c>
      <c r="G9" s="56">
        <v>3.1</v>
      </c>
      <c r="H9" s="56">
        <v>1.4</v>
      </c>
      <c r="I9" s="56">
        <v>0</v>
      </c>
      <c r="J9" s="56">
        <v>0</v>
      </c>
      <c r="K9" s="56">
        <v>0</v>
      </c>
      <c r="L9" s="56">
        <v>0</v>
      </c>
      <c r="M9" s="56">
        <v>1</v>
      </c>
      <c r="N9" s="56">
        <v>0</v>
      </c>
      <c r="O9" s="56">
        <v>0</v>
      </c>
      <c r="P9" s="37">
        <v>1.5</v>
      </c>
      <c r="Q9" s="37">
        <v>1.5</v>
      </c>
      <c r="R9" s="38">
        <v>0</v>
      </c>
      <c r="S9" s="38">
        <v>0</v>
      </c>
      <c r="T9" s="6">
        <v>9.5</v>
      </c>
    </row>
    <row r="10" spans="1:20" ht="15" x14ac:dyDescent="0.25">
      <c r="A10" s="55">
        <v>2018</v>
      </c>
      <c r="B10" s="100" t="s">
        <v>66</v>
      </c>
      <c r="C10" s="100"/>
      <c r="D10" s="101"/>
      <c r="E10" s="7">
        <v>9.5</v>
      </c>
      <c r="F10" s="56">
        <v>1</v>
      </c>
      <c r="G10" s="56">
        <v>3.1</v>
      </c>
      <c r="H10" s="56">
        <v>1.4</v>
      </c>
      <c r="I10" s="56">
        <v>0</v>
      </c>
      <c r="J10" s="56">
        <v>0</v>
      </c>
      <c r="K10" s="56">
        <v>0</v>
      </c>
      <c r="L10" s="56">
        <v>0</v>
      </c>
      <c r="M10" s="56">
        <v>1</v>
      </c>
      <c r="N10" s="56">
        <v>0</v>
      </c>
      <c r="O10" s="56">
        <v>0</v>
      </c>
      <c r="P10" s="37">
        <v>1.5</v>
      </c>
      <c r="Q10" s="37">
        <v>1.5</v>
      </c>
      <c r="R10" s="38">
        <v>0</v>
      </c>
      <c r="S10" s="38">
        <v>0</v>
      </c>
      <c r="T10" s="6">
        <v>9.5</v>
      </c>
    </row>
    <row r="11" spans="1:20" ht="22.5" x14ac:dyDescent="0.2">
      <c r="A11" s="102" t="s">
        <v>29</v>
      </c>
      <c r="B11" s="103"/>
      <c r="C11" s="103"/>
      <c r="D11" s="104"/>
      <c r="E11" s="7">
        <v>719.4</v>
      </c>
      <c r="F11" s="85" t="s">
        <v>30</v>
      </c>
      <c r="G11" s="105"/>
      <c r="H11" s="105"/>
      <c r="I11" s="105"/>
      <c r="J11" s="105"/>
      <c r="K11" s="105"/>
      <c r="L11" s="105"/>
      <c r="M11" s="105"/>
      <c r="N11" s="105"/>
      <c r="O11" s="86"/>
      <c r="P11" s="97" t="s">
        <v>31</v>
      </c>
      <c r="Q11" s="98"/>
      <c r="R11" s="6" t="s">
        <v>32</v>
      </c>
      <c r="S11" s="6"/>
      <c r="T11" s="6"/>
    </row>
    <row r="12" spans="1:20" x14ac:dyDescent="0.2">
      <c r="A12" s="87" t="s">
        <v>33</v>
      </c>
      <c r="B12" s="88"/>
      <c r="C12" s="88"/>
      <c r="D12" s="88"/>
      <c r="E12" s="89"/>
      <c r="F12" s="8">
        <f>E11*F7</f>
        <v>719.4</v>
      </c>
      <c r="G12" s="8">
        <f>E11*G7</f>
        <v>2230.14</v>
      </c>
      <c r="H12" s="8">
        <f>E11*H8</f>
        <v>1007.1599999999999</v>
      </c>
      <c r="I12" s="8">
        <f>E11*I7</f>
        <v>0</v>
      </c>
      <c r="J12" s="8">
        <f>E11*J7</f>
        <v>0</v>
      </c>
      <c r="K12" s="8">
        <f>SUM(K7*2002.5)</f>
        <v>0</v>
      </c>
      <c r="L12" s="8">
        <f>SUM(L7*2002.5)</f>
        <v>0</v>
      </c>
      <c r="M12" s="8">
        <f>E11*M7</f>
        <v>719.4</v>
      </c>
      <c r="N12" s="8">
        <f>SUM(E11*N7)</f>
        <v>0</v>
      </c>
      <c r="O12" s="8">
        <f>E11*O7</f>
        <v>0</v>
      </c>
      <c r="P12" s="8">
        <f>E11*P7</f>
        <v>1079.0999999999999</v>
      </c>
      <c r="Q12" s="8">
        <f>E11*Q7</f>
        <v>1079.0999999999999</v>
      </c>
      <c r="R12" s="8">
        <f>E11*R7</f>
        <v>0</v>
      </c>
      <c r="S12" s="8">
        <v>0</v>
      </c>
      <c r="T12" s="8">
        <f>SUM(F12:R12)</f>
        <v>6834.2999999999993</v>
      </c>
    </row>
    <row r="13" spans="1:20" x14ac:dyDescent="0.2">
      <c r="A13" s="90" t="s">
        <v>34</v>
      </c>
      <c r="B13" s="90"/>
      <c r="C13" s="90"/>
      <c r="D13" s="90"/>
      <c r="E13" s="91"/>
      <c r="F13" s="92" t="s">
        <v>35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ht="18" customHeight="1" x14ac:dyDescent="0.2">
      <c r="A14" s="95" t="s">
        <v>36</v>
      </c>
      <c r="B14" s="95"/>
      <c r="C14" s="95"/>
      <c r="D14" s="96"/>
      <c r="E14" s="9">
        <v>56740.8436</v>
      </c>
      <c r="F14" s="51"/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"/>
    </row>
    <row r="15" spans="1:20" x14ac:dyDescent="0.2">
      <c r="A15" s="39"/>
      <c r="B15" s="110" t="s">
        <v>63</v>
      </c>
      <c r="C15" s="110"/>
      <c r="D15" s="40" t="s">
        <v>34</v>
      </c>
      <c r="E15" s="41" t="s">
        <v>64</v>
      </c>
      <c r="F15" s="51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/>
    </row>
    <row r="16" spans="1:20" x14ac:dyDescent="0.2">
      <c r="A16" s="13" t="s">
        <v>37</v>
      </c>
      <c r="B16" s="111">
        <v>7011.95</v>
      </c>
      <c r="C16" s="113"/>
      <c r="D16" s="42">
        <v>5078.1000000000004</v>
      </c>
      <c r="E16" s="43"/>
      <c r="F16" s="14">
        <f>E11*F8</f>
        <v>719.4</v>
      </c>
      <c r="G16" s="14">
        <f>E11*G8</f>
        <v>2230.14</v>
      </c>
      <c r="H16" s="15">
        <f>E11*H8</f>
        <v>1007.1599999999999</v>
      </c>
      <c r="I16" s="14">
        <v>0</v>
      </c>
      <c r="J16" s="14">
        <v>0</v>
      </c>
      <c r="K16" s="14">
        <v>0</v>
      </c>
      <c r="L16" s="14">
        <v>0</v>
      </c>
      <c r="M16" s="14">
        <f>E11*M8</f>
        <v>719.4</v>
      </c>
      <c r="N16" s="14">
        <v>0</v>
      </c>
      <c r="O16" s="14">
        <v>0</v>
      </c>
      <c r="P16" s="44">
        <v>0</v>
      </c>
      <c r="Q16" s="44">
        <v>0</v>
      </c>
      <c r="R16" s="14">
        <v>0</v>
      </c>
      <c r="S16" s="14">
        <v>0</v>
      </c>
      <c r="T16" s="16">
        <f t="shared" ref="T16:T22" si="0">SUM(F16:S16)</f>
        <v>4676.0999999999995</v>
      </c>
    </row>
    <row r="17" spans="1:20" x14ac:dyDescent="0.2">
      <c r="A17" s="13" t="s">
        <v>38</v>
      </c>
      <c r="B17" s="111">
        <v>7011.95</v>
      </c>
      <c r="C17" s="112"/>
      <c r="D17" s="42">
        <v>6448.4900000000007</v>
      </c>
      <c r="E17" s="43"/>
      <c r="F17" s="14">
        <v>719.4</v>
      </c>
      <c r="G17" s="14">
        <v>2230.14</v>
      </c>
      <c r="H17" s="15">
        <v>1007.1599999999999</v>
      </c>
      <c r="I17" s="14">
        <v>0</v>
      </c>
      <c r="J17" s="14">
        <v>0</v>
      </c>
      <c r="K17" s="14">
        <v>0</v>
      </c>
      <c r="L17" s="14">
        <v>0</v>
      </c>
      <c r="M17" s="14">
        <v>719.4</v>
      </c>
      <c r="N17" s="14">
        <v>0</v>
      </c>
      <c r="O17" s="14">
        <v>0</v>
      </c>
      <c r="P17" s="44">
        <v>0</v>
      </c>
      <c r="Q17" s="44">
        <v>0</v>
      </c>
      <c r="R17" s="14">
        <v>0</v>
      </c>
      <c r="S17" s="14"/>
      <c r="T17" s="16">
        <f t="shared" si="0"/>
        <v>4676.0999999999995</v>
      </c>
    </row>
    <row r="18" spans="1:20" x14ac:dyDescent="0.2">
      <c r="A18" s="13" t="s">
        <v>4</v>
      </c>
      <c r="B18" s="111">
        <v>7011.95</v>
      </c>
      <c r="C18" s="112"/>
      <c r="D18" s="42">
        <v>7208.2800000000007</v>
      </c>
      <c r="E18" s="43"/>
      <c r="F18" s="14">
        <v>719.4</v>
      </c>
      <c r="G18" s="14">
        <v>2230.14</v>
      </c>
      <c r="H18" s="15">
        <v>1007.1599999999999</v>
      </c>
      <c r="I18" s="14">
        <v>0</v>
      </c>
      <c r="J18" s="14">
        <v>0</v>
      </c>
      <c r="K18" s="14"/>
      <c r="L18" s="14"/>
      <c r="M18" s="14">
        <v>719.4</v>
      </c>
      <c r="N18" s="14">
        <v>0</v>
      </c>
      <c r="O18" s="14">
        <v>0</v>
      </c>
      <c r="P18" s="44">
        <v>0</v>
      </c>
      <c r="Q18" s="44">
        <v>0</v>
      </c>
      <c r="R18" s="14">
        <v>0</v>
      </c>
      <c r="S18" s="14"/>
      <c r="T18" s="16">
        <f t="shared" si="0"/>
        <v>4676.0999999999995</v>
      </c>
    </row>
    <row r="19" spans="1:20" x14ac:dyDescent="0.2">
      <c r="A19" s="13" t="s">
        <v>39</v>
      </c>
      <c r="B19" s="111">
        <v>7011.95</v>
      </c>
      <c r="C19" s="112"/>
      <c r="D19" s="42">
        <v>3953.41</v>
      </c>
      <c r="E19" s="43"/>
      <c r="F19" s="14">
        <v>719.4</v>
      </c>
      <c r="G19" s="14">
        <v>2230.14</v>
      </c>
      <c r="H19" s="15">
        <v>1007.1599999999999</v>
      </c>
      <c r="I19" s="14">
        <v>0</v>
      </c>
      <c r="J19" s="14">
        <v>0</v>
      </c>
      <c r="K19" s="14"/>
      <c r="L19" s="14"/>
      <c r="M19" s="14">
        <v>719.4</v>
      </c>
      <c r="N19" s="14">
        <v>0</v>
      </c>
      <c r="O19" s="14">
        <v>0</v>
      </c>
      <c r="P19" s="44">
        <v>0</v>
      </c>
      <c r="Q19" s="44">
        <v>0</v>
      </c>
      <c r="R19" s="14">
        <v>0</v>
      </c>
      <c r="S19" s="14"/>
      <c r="T19" s="16">
        <f t="shared" si="0"/>
        <v>4676.0999999999995</v>
      </c>
    </row>
    <row r="20" spans="1:20" x14ac:dyDescent="0.2">
      <c r="A20" s="13" t="s">
        <v>5</v>
      </c>
      <c r="B20" s="111">
        <v>7011.95</v>
      </c>
      <c r="C20" s="112"/>
      <c r="D20" s="42">
        <v>6131.65</v>
      </c>
      <c r="E20" s="43"/>
      <c r="F20" s="14">
        <v>719.4</v>
      </c>
      <c r="G20" s="14">
        <v>2230.14</v>
      </c>
      <c r="H20" s="15">
        <v>1007.1599999999999</v>
      </c>
      <c r="I20" s="14">
        <v>0</v>
      </c>
      <c r="J20" s="14">
        <v>0</v>
      </c>
      <c r="K20" s="14"/>
      <c r="L20" s="14"/>
      <c r="M20" s="14">
        <v>719.4</v>
      </c>
      <c r="N20" s="14">
        <v>0</v>
      </c>
      <c r="O20" s="14">
        <f>700+477</f>
        <v>1177</v>
      </c>
      <c r="P20" s="44">
        <v>0</v>
      </c>
      <c r="Q20" s="44">
        <v>0</v>
      </c>
      <c r="R20" s="14">
        <v>0</v>
      </c>
      <c r="S20" s="14"/>
      <c r="T20" s="16">
        <f t="shared" si="0"/>
        <v>5853.0999999999995</v>
      </c>
    </row>
    <row r="21" spans="1:20" x14ac:dyDescent="0.2">
      <c r="A21" s="13" t="s">
        <v>6</v>
      </c>
      <c r="B21" s="111">
        <v>7011.95</v>
      </c>
      <c r="C21" s="112"/>
      <c r="D21" s="42">
        <v>7181.17</v>
      </c>
      <c r="E21" s="43"/>
      <c r="F21" s="14">
        <v>719.4</v>
      </c>
      <c r="G21" s="14">
        <v>2230.14</v>
      </c>
      <c r="H21" s="15">
        <v>1007.1599999999999</v>
      </c>
      <c r="I21" s="14">
        <v>0</v>
      </c>
      <c r="J21" s="14">
        <v>0</v>
      </c>
      <c r="K21" s="14"/>
      <c r="L21" s="14"/>
      <c r="M21" s="14">
        <v>719.4</v>
      </c>
      <c r="N21" s="14">
        <v>0</v>
      </c>
      <c r="O21" s="14">
        <v>0</v>
      </c>
      <c r="P21" s="44">
        <v>12181</v>
      </c>
      <c r="Q21" s="44">
        <v>0</v>
      </c>
      <c r="R21" s="14">
        <v>0</v>
      </c>
      <c r="S21" s="14"/>
      <c r="T21" s="16">
        <f t="shared" si="0"/>
        <v>16857.099999999999</v>
      </c>
    </row>
    <row r="22" spans="1:20" x14ac:dyDescent="0.2">
      <c r="A22" s="13" t="s">
        <v>7</v>
      </c>
      <c r="B22" s="111">
        <v>7011.95</v>
      </c>
      <c r="C22" s="112"/>
      <c r="D22" s="42">
        <v>7542.66</v>
      </c>
      <c r="E22" s="43"/>
      <c r="F22" s="14">
        <v>719.4</v>
      </c>
      <c r="G22" s="14">
        <v>2230.14</v>
      </c>
      <c r="H22" s="15">
        <v>1007.1599999999999</v>
      </c>
      <c r="I22" s="14">
        <v>0</v>
      </c>
      <c r="J22" s="14">
        <v>0</v>
      </c>
      <c r="K22" s="14"/>
      <c r="L22" s="14"/>
      <c r="M22" s="14">
        <v>719.4</v>
      </c>
      <c r="N22" s="14">
        <v>0</v>
      </c>
      <c r="O22" s="14">
        <v>0</v>
      </c>
      <c r="P22" s="44">
        <v>4262</v>
      </c>
      <c r="Q22" s="44">
        <v>0</v>
      </c>
      <c r="R22" s="14">
        <v>0</v>
      </c>
      <c r="S22" s="14"/>
      <c r="T22" s="16">
        <f t="shared" si="0"/>
        <v>8938.0999999999985</v>
      </c>
    </row>
    <row r="23" spans="1:20" x14ac:dyDescent="0.2">
      <c r="A23" s="13" t="s">
        <v>10</v>
      </c>
      <c r="B23" s="111"/>
      <c r="C23" s="112"/>
      <c r="D23" s="42"/>
      <c r="E23" s="43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44"/>
      <c r="Q23" s="44"/>
      <c r="R23" s="14"/>
      <c r="S23" s="14"/>
      <c r="T23" s="16"/>
    </row>
    <row r="24" spans="1:20" x14ac:dyDescent="0.2">
      <c r="A24" s="13" t="s">
        <v>40</v>
      </c>
      <c r="B24" s="111"/>
      <c r="C24" s="112"/>
      <c r="D24" s="42"/>
      <c r="E24" s="43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44"/>
      <c r="Q24" s="44"/>
      <c r="R24" s="14"/>
      <c r="S24" s="14"/>
      <c r="T24" s="16"/>
    </row>
    <row r="25" spans="1:20" x14ac:dyDescent="0.2">
      <c r="A25" s="13" t="s">
        <v>41</v>
      </c>
      <c r="B25" s="111"/>
      <c r="C25" s="112"/>
      <c r="D25" s="42"/>
      <c r="E25" s="43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44"/>
      <c r="Q25" s="44"/>
      <c r="R25" s="14"/>
      <c r="S25" s="14"/>
      <c r="T25" s="16"/>
    </row>
    <row r="26" spans="1:20" x14ac:dyDescent="0.2">
      <c r="A26" s="13" t="s">
        <v>42</v>
      </c>
      <c r="B26" s="111"/>
      <c r="C26" s="112"/>
      <c r="D26" s="42"/>
      <c r="E26" s="43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44"/>
      <c r="Q26" s="44"/>
      <c r="R26" s="14"/>
      <c r="S26" s="14"/>
      <c r="T26" s="16"/>
    </row>
    <row r="27" spans="1:20" x14ac:dyDescent="0.2">
      <c r="A27" s="13" t="s">
        <v>43</v>
      </c>
      <c r="B27" s="111"/>
      <c r="C27" s="112"/>
      <c r="D27" s="42"/>
      <c r="E27" s="43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44"/>
      <c r="Q27" s="44"/>
      <c r="R27" s="14"/>
      <c r="S27" s="14"/>
      <c r="T27" s="16"/>
    </row>
    <row r="28" spans="1:20" x14ac:dyDescent="0.2">
      <c r="A28" s="17" t="s">
        <v>68</v>
      </c>
      <c r="B28" s="111">
        <v>0</v>
      </c>
      <c r="C28" s="112"/>
      <c r="D28" s="42">
        <v>10790.1</v>
      </c>
      <c r="E28" s="29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4"/>
      <c r="Q28" s="44"/>
      <c r="R28" s="14"/>
      <c r="S28" s="14"/>
      <c r="T28" s="16"/>
    </row>
    <row r="29" spans="1:20" x14ac:dyDescent="0.2">
      <c r="A29" s="17" t="s">
        <v>3</v>
      </c>
      <c r="B29" s="111">
        <v>0</v>
      </c>
      <c r="C29" s="112"/>
      <c r="D29" s="42">
        <v>1380</v>
      </c>
      <c r="E29" s="2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4"/>
      <c r="Q29" s="44"/>
      <c r="R29" s="14"/>
      <c r="S29" s="14"/>
      <c r="T29" s="16"/>
    </row>
    <row r="30" spans="1:20" x14ac:dyDescent="0.2">
      <c r="A30" s="18" t="s">
        <v>2</v>
      </c>
      <c r="B30" s="157">
        <f>SUM(B16:B29)</f>
        <v>49083.649999999994</v>
      </c>
      <c r="C30" s="158"/>
      <c r="D30" s="45">
        <f>SUM(D16:D29)</f>
        <v>55713.859999999993</v>
      </c>
      <c r="E30" s="19"/>
      <c r="F30" s="19">
        <f>SUM(F16:F29)</f>
        <v>5035.7999999999993</v>
      </c>
      <c r="G30" s="19">
        <f>SUM(G16:G29)</f>
        <v>15610.979999999998</v>
      </c>
      <c r="H30" s="19">
        <f>SUM(H16:H29)</f>
        <v>7050.119999999999</v>
      </c>
      <c r="I30" s="19">
        <f>SUM(I16:I29)</f>
        <v>0</v>
      </c>
      <c r="J30" s="19">
        <f>SUM(J16:J29)</f>
        <v>0</v>
      </c>
      <c r="K30" s="19"/>
      <c r="L30" s="19"/>
      <c r="M30" s="19">
        <f t="shared" ref="M30:R30" si="1">SUM(M16:M29)</f>
        <v>5035.7999999999993</v>
      </c>
      <c r="N30" s="19">
        <f t="shared" si="1"/>
        <v>0</v>
      </c>
      <c r="O30" s="19">
        <f t="shared" si="1"/>
        <v>1177</v>
      </c>
      <c r="P30" s="45">
        <f t="shared" si="1"/>
        <v>16443</v>
      </c>
      <c r="Q30" s="45">
        <f t="shared" si="1"/>
        <v>0</v>
      </c>
      <c r="R30" s="19">
        <f t="shared" si="1"/>
        <v>0</v>
      </c>
      <c r="S30" s="19"/>
      <c r="T30" s="20">
        <f>SUM(T16:T29)</f>
        <v>50352.69999999999</v>
      </c>
    </row>
    <row r="31" spans="1:20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3" t="s">
        <v>11</v>
      </c>
      <c r="R31" s="114">
        <f>SUM(E14+D30-T30)</f>
        <v>62102.003600000004</v>
      </c>
      <c r="S31" s="114"/>
      <c r="T31" s="114"/>
    </row>
    <row r="32" spans="1:20" x14ac:dyDescent="0.2">
      <c r="A32" s="30" t="s">
        <v>5</v>
      </c>
      <c r="B32" s="31">
        <v>477</v>
      </c>
      <c r="C32" s="46" t="s">
        <v>62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  <row r="33" spans="1:20" x14ac:dyDescent="0.2">
      <c r="A33" s="30"/>
      <c r="B33" s="31">
        <v>700</v>
      </c>
      <c r="C33" s="46" t="s">
        <v>71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>
        <v>19023.75</v>
      </c>
      <c r="T33" s="32"/>
    </row>
    <row r="34" spans="1:20" x14ac:dyDescent="0.2">
      <c r="A34" s="30"/>
      <c r="B34" s="31"/>
      <c r="C34" s="4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</row>
    <row r="35" spans="1:20" x14ac:dyDescent="0.2">
      <c r="A35" s="30"/>
      <c r="B35" s="31"/>
      <c r="C35" s="46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</row>
    <row r="36" spans="1:20" x14ac:dyDescent="0.2">
      <c r="A36" s="30"/>
      <c r="B36" s="31"/>
      <c r="C36" s="3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</row>
    <row r="37" spans="1:20" x14ac:dyDescent="0.2">
      <c r="C37" s="47"/>
      <c r="R37" s="115"/>
      <c r="S37" s="115"/>
      <c r="T37" s="115"/>
    </row>
    <row r="38" spans="1:20" ht="15" x14ac:dyDescent="0.25">
      <c r="A38" s="116" t="s">
        <v>44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x14ac:dyDescent="0.2">
      <c r="A39" s="117" t="s">
        <v>45</v>
      </c>
      <c r="B39" s="118"/>
      <c r="C39" s="121" t="s">
        <v>8</v>
      </c>
      <c r="D39" s="122"/>
      <c r="E39" s="122"/>
      <c r="F39" s="122"/>
      <c r="G39" s="122"/>
      <c r="H39" s="122"/>
      <c r="I39" s="122"/>
      <c r="J39" s="122"/>
      <c r="K39" s="123"/>
      <c r="L39" s="127" t="s">
        <v>46</v>
      </c>
      <c r="M39" s="128"/>
      <c r="N39" s="129"/>
      <c r="O39" s="133" t="s">
        <v>47</v>
      </c>
      <c r="P39" s="133"/>
      <c r="Q39" s="117" t="s">
        <v>48</v>
      </c>
      <c r="R39" s="118"/>
      <c r="S39" s="52"/>
      <c r="T39" s="133" t="s">
        <v>49</v>
      </c>
    </row>
    <row r="40" spans="1:20" x14ac:dyDescent="0.2">
      <c r="A40" s="119"/>
      <c r="B40" s="120"/>
      <c r="C40" s="124"/>
      <c r="D40" s="125"/>
      <c r="E40" s="125"/>
      <c r="F40" s="125"/>
      <c r="G40" s="125"/>
      <c r="H40" s="125"/>
      <c r="I40" s="125"/>
      <c r="J40" s="125"/>
      <c r="K40" s="126"/>
      <c r="L40" s="130"/>
      <c r="M40" s="131"/>
      <c r="N40" s="132"/>
      <c r="O40" s="134"/>
      <c r="P40" s="134"/>
      <c r="Q40" s="119"/>
      <c r="R40" s="120"/>
      <c r="S40" s="53"/>
      <c r="T40" s="134"/>
    </row>
    <row r="41" spans="1:20" x14ac:dyDescent="0.2">
      <c r="A41" s="141"/>
      <c r="B41" s="142"/>
      <c r="C41" s="143" t="s">
        <v>50</v>
      </c>
      <c r="D41" s="144"/>
      <c r="E41" s="144"/>
      <c r="F41" s="144"/>
      <c r="G41" s="144"/>
      <c r="H41" s="144"/>
      <c r="I41" s="144"/>
      <c r="J41" s="144"/>
      <c r="K41" s="145"/>
      <c r="L41" s="152"/>
      <c r="M41" s="153"/>
      <c r="N41" s="154"/>
      <c r="O41" s="21"/>
      <c r="P41" s="21"/>
      <c r="Q41" s="155"/>
      <c r="R41" s="156"/>
      <c r="S41" s="54"/>
      <c r="T41" s="21"/>
    </row>
    <row r="42" spans="1:20" x14ac:dyDescent="0.2">
      <c r="A42" s="141"/>
      <c r="B42" s="142"/>
      <c r="C42" s="143" t="s">
        <v>51</v>
      </c>
      <c r="D42" s="144"/>
      <c r="E42" s="144"/>
      <c r="F42" s="144"/>
      <c r="G42" s="144"/>
      <c r="H42" s="144"/>
      <c r="I42" s="144"/>
      <c r="J42" s="144"/>
      <c r="K42" s="145"/>
      <c r="L42" s="146" t="s">
        <v>52</v>
      </c>
      <c r="M42" s="147"/>
      <c r="N42" s="148"/>
      <c r="O42" s="22">
        <v>0.05</v>
      </c>
      <c r="P42" s="23"/>
      <c r="Q42" s="64">
        <f>SUM(O42*2002.5*12)</f>
        <v>1201.5</v>
      </c>
      <c r="R42" s="66"/>
      <c r="S42" s="49"/>
      <c r="T42" s="22"/>
    </row>
    <row r="43" spans="1:20" x14ac:dyDescent="0.2">
      <c r="A43" s="141"/>
      <c r="B43" s="142"/>
      <c r="C43" s="143" t="s">
        <v>53</v>
      </c>
      <c r="D43" s="144"/>
      <c r="E43" s="144"/>
      <c r="F43" s="144"/>
      <c r="G43" s="144"/>
      <c r="H43" s="144"/>
      <c r="I43" s="144"/>
      <c r="J43" s="144"/>
      <c r="K43" s="145"/>
      <c r="L43" s="146" t="s">
        <v>52</v>
      </c>
      <c r="M43" s="147"/>
      <c r="N43" s="148"/>
      <c r="O43" s="22">
        <v>0.05</v>
      </c>
      <c r="P43" s="23"/>
      <c r="Q43" s="64">
        <f t="shared" ref="Q43:Q48" si="2">SUM(O43*2002.5*12)</f>
        <v>1201.5</v>
      </c>
      <c r="R43" s="66"/>
      <c r="S43" s="49"/>
      <c r="T43" s="22"/>
    </row>
    <row r="44" spans="1:20" x14ac:dyDescent="0.2">
      <c r="A44" s="141"/>
      <c r="B44" s="142"/>
      <c r="C44" s="143" t="s">
        <v>54</v>
      </c>
      <c r="D44" s="144"/>
      <c r="E44" s="144"/>
      <c r="F44" s="144"/>
      <c r="G44" s="144"/>
      <c r="H44" s="144"/>
      <c r="I44" s="144"/>
      <c r="J44" s="144"/>
      <c r="K44" s="145"/>
      <c r="L44" s="146" t="s">
        <v>55</v>
      </c>
      <c r="M44" s="147"/>
      <c r="N44" s="148"/>
      <c r="O44" s="22">
        <v>0.15</v>
      </c>
      <c r="P44" s="23"/>
      <c r="Q44" s="64">
        <f t="shared" si="2"/>
        <v>3604.5</v>
      </c>
      <c r="R44" s="66"/>
      <c r="S44" s="49"/>
      <c r="T44" s="22"/>
    </row>
    <row r="45" spans="1:20" x14ac:dyDescent="0.2">
      <c r="A45" s="64"/>
      <c r="B45" s="66"/>
      <c r="C45" s="149" t="s">
        <v>56</v>
      </c>
      <c r="D45" s="150"/>
      <c r="E45" s="150"/>
      <c r="F45" s="150"/>
      <c r="G45" s="150"/>
      <c r="H45" s="150"/>
      <c r="I45" s="150"/>
      <c r="J45" s="150"/>
      <c r="K45" s="151"/>
      <c r="L45" s="146" t="s">
        <v>52</v>
      </c>
      <c r="M45" s="147"/>
      <c r="N45" s="148"/>
      <c r="O45" s="1">
        <v>0.15</v>
      </c>
      <c r="P45" s="1"/>
      <c r="Q45" s="64">
        <f t="shared" si="2"/>
        <v>3604.5</v>
      </c>
      <c r="R45" s="66"/>
      <c r="S45" s="49"/>
      <c r="T45" s="1"/>
    </row>
    <row r="46" spans="1:20" x14ac:dyDescent="0.2">
      <c r="A46" s="64"/>
      <c r="B46" s="66"/>
      <c r="C46" s="135" t="s">
        <v>57</v>
      </c>
      <c r="D46" s="136"/>
      <c r="E46" s="136"/>
      <c r="F46" s="136"/>
      <c r="G46" s="136"/>
      <c r="H46" s="136"/>
      <c r="I46" s="136"/>
      <c r="J46" s="136"/>
      <c r="K46" s="137"/>
      <c r="L46" s="138" t="s">
        <v>58</v>
      </c>
      <c r="M46" s="139"/>
      <c r="N46" s="140"/>
      <c r="O46" s="1">
        <v>0.25</v>
      </c>
      <c r="P46" s="1"/>
      <c r="Q46" s="64">
        <f t="shared" si="2"/>
        <v>6007.5</v>
      </c>
      <c r="R46" s="66"/>
      <c r="S46" s="49"/>
      <c r="T46" s="1"/>
    </row>
    <row r="47" spans="1:20" x14ac:dyDescent="0.2">
      <c r="A47" s="64"/>
      <c r="B47" s="66"/>
      <c r="C47" s="135" t="s">
        <v>59</v>
      </c>
      <c r="D47" s="136"/>
      <c r="E47" s="136"/>
      <c r="F47" s="136"/>
      <c r="G47" s="136"/>
      <c r="H47" s="136"/>
      <c r="I47" s="136"/>
      <c r="J47" s="136"/>
      <c r="K47" s="137"/>
      <c r="L47" s="138" t="s">
        <v>58</v>
      </c>
      <c r="M47" s="139"/>
      <c r="N47" s="140"/>
      <c r="O47" s="1">
        <v>0.1</v>
      </c>
      <c r="P47" s="24"/>
      <c r="Q47" s="64">
        <f t="shared" si="2"/>
        <v>2403</v>
      </c>
      <c r="R47" s="66"/>
      <c r="S47" s="49"/>
      <c r="T47" s="1"/>
    </row>
    <row r="48" spans="1:20" x14ac:dyDescent="0.2">
      <c r="A48" s="64"/>
      <c r="B48" s="66"/>
      <c r="C48" s="149" t="s">
        <v>60</v>
      </c>
      <c r="D48" s="150"/>
      <c r="E48" s="150"/>
      <c r="F48" s="150"/>
      <c r="G48" s="150"/>
      <c r="H48" s="150"/>
      <c r="I48" s="150"/>
      <c r="J48" s="150"/>
      <c r="K48" s="151"/>
      <c r="L48" s="138" t="s">
        <v>58</v>
      </c>
      <c r="M48" s="139"/>
      <c r="N48" s="140"/>
      <c r="O48" s="1">
        <v>0.25</v>
      </c>
      <c r="P48" s="1"/>
      <c r="Q48" s="64">
        <f t="shared" si="2"/>
        <v>6007.5</v>
      </c>
      <c r="R48" s="66"/>
      <c r="S48" s="49"/>
      <c r="T48" s="1"/>
    </row>
    <row r="49" spans="5:20" x14ac:dyDescent="0.2">
      <c r="E49" s="25" t="s">
        <v>61</v>
      </c>
      <c r="F49" s="26"/>
      <c r="G49" s="26"/>
      <c r="H49" s="26"/>
      <c r="I49" s="26"/>
      <c r="J49" s="26"/>
      <c r="K49" s="26"/>
      <c r="L49" s="26"/>
      <c r="M49" s="26"/>
      <c r="N49" s="26"/>
      <c r="O49" s="27">
        <f>SUM(O42:O48)</f>
        <v>1</v>
      </c>
      <c r="P49" s="28"/>
      <c r="Q49" s="64">
        <f>SUM(Q42:Q48)</f>
        <v>24030</v>
      </c>
      <c r="R49" s="66"/>
      <c r="S49" s="49"/>
      <c r="T49" s="1"/>
    </row>
  </sheetData>
  <mergeCells count="92">
    <mergeCell ref="Q48:R48"/>
    <mergeCell ref="Q49:R49"/>
    <mergeCell ref="B29:C29"/>
    <mergeCell ref="B30:C30"/>
    <mergeCell ref="A48:B48"/>
    <mergeCell ref="C48:K48"/>
    <mergeCell ref="L48:N48"/>
    <mergeCell ref="A46:B46"/>
    <mergeCell ref="C46:K46"/>
    <mergeCell ref="L46:N46"/>
    <mergeCell ref="Q46:R46"/>
    <mergeCell ref="A42:B42"/>
    <mergeCell ref="C42:K42"/>
    <mergeCell ref="L42:N42"/>
    <mergeCell ref="Q42:R42"/>
    <mergeCell ref="A43:B43"/>
    <mergeCell ref="C43:K43"/>
    <mergeCell ref="L43:N43"/>
    <mergeCell ref="Q43:R43"/>
    <mergeCell ref="A41:B41"/>
    <mergeCell ref="C41:K41"/>
    <mergeCell ref="L41:N41"/>
    <mergeCell ref="Q41:R41"/>
    <mergeCell ref="A47:B47"/>
    <mergeCell ref="C47:K47"/>
    <mergeCell ref="L47:N47"/>
    <mergeCell ref="Q47:R47"/>
    <mergeCell ref="A44:B44"/>
    <mergeCell ref="C44:K44"/>
    <mergeCell ref="L44:N44"/>
    <mergeCell ref="Q44:R44"/>
    <mergeCell ref="A45:B45"/>
    <mergeCell ref="C45:K45"/>
    <mergeCell ref="L45:N45"/>
    <mergeCell ref="Q45:R45"/>
    <mergeCell ref="R31:T31"/>
    <mergeCell ref="R37:T37"/>
    <mergeCell ref="A38:T38"/>
    <mergeCell ref="A39:B40"/>
    <mergeCell ref="C39:K40"/>
    <mergeCell ref="L39:N40"/>
    <mergeCell ref="O39:O40"/>
    <mergeCell ref="P39:P40"/>
    <mergeCell ref="T39:T40"/>
    <mergeCell ref="Q39:R40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8:D8"/>
    <mergeCell ref="B9:D9"/>
    <mergeCell ref="A11:D11"/>
    <mergeCell ref="F11:O1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10:D10"/>
    <mergeCell ref="A12:E12"/>
    <mergeCell ref="A13:E13"/>
    <mergeCell ref="F13:T13"/>
    <mergeCell ref="A14:D14"/>
    <mergeCell ref="P11:Q11"/>
    <mergeCell ref="M5:M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</mergeCells>
  <pageMargins left="4.1666666666666664E-2" right="1.0416666666666666E-2" top="6.25E-2" bottom="4.1666666666666664E-2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2018-08-02T07:18:05Z</cp:lastPrinted>
  <dcterms:created xsi:type="dcterms:W3CDTF">2007-02-04T12:22:59Z</dcterms:created>
  <dcterms:modified xsi:type="dcterms:W3CDTF">2018-09-06T06:32:30Z</dcterms:modified>
</cp:coreProperties>
</file>