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3485" windowHeight="5160" activeTab="0"/>
  </bookViews>
  <sheets>
    <sheet name="2018" sheetId="1" r:id="rId1"/>
  </sheets>
  <definedNames>
    <definedName name="_xlnm.Print_Area" localSheetId="0">'2018'!$C$30:$R$36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O19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5000-работа автовышки+опиловка деревьев+очистка желобов</t>
        </r>
      </text>
    </comment>
    <comment ref="O20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3674-покос</t>
        </r>
      </text>
    </comment>
    <comment ref="O22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22500-поверка тепловычислителя</t>
        </r>
      </text>
    </comment>
  </commentList>
</comments>
</file>

<file path=xl/sharedStrings.xml><?xml version="1.0" encoding="utf-8"?>
<sst xmlns="http://schemas.openxmlformats.org/spreadsheetml/2006/main" count="102" uniqueCount="77">
  <si>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</si>
  <si>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</si>
  <si>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</si>
  <si>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</si>
  <si>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</si>
  <si>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</si>
  <si>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</si>
  <si>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</si>
  <si>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Содержание</t>
  </si>
  <si>
    <t>ремонт</t>
  </si>
  <si>
    <t>итого</t>
  </si>
  <si>
    <t>Наименование работ</t>
  </si>
  <si>
    <t>ИТОГО</t>
  </si>
  <si>
    <t>ИТОГО:</t>
  </si>
  <si>
    <t>долг</t>
  </si>
  <si>
    <t>Итого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</si>
  <si>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</si>
  <si>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</si>
  <si>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</si>
  <si>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</si>
  <si>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</si>
  <si>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</si>
  <si>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>Работы по содержанию земельного участка с элементами озеленения и благоустройства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</si>
  <si>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</si>
  <si>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</si>
  <si>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</si>
  <si>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                             расходы по содержанию и ремноту лифта</t>
  </si>
  <si>
    <t>работы по содержанию помещений, входящих в состав общего имущества, уборка подъездов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</si>
  <si>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</si>
  <si>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</si>
  <si>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</si>
  <si>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</si>
  <si>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</si>
  <si>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</si>
  <si>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</si>
  <si>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</si>
  <si>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</si>
  <si>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</si>
  <si>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</si>
  <si>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</si>
  <si>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</si>
  <si>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</si>
  <si>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</si>
  <si>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</si>
  <si>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</si>
  <si>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</si>
  <si>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</si>
  <si>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Прочие работы по содержанию общедомового имущества</t>
  </si>
  <si>
    <t>Дата выполнения</t>
  </si>
  <si>
    <t>Периодич-ность /количествен-ный показатель выполненной работы (оказанной услуги)</t>
  </si>
  <si>
    <t>Сметная стои-мость работы за единицу</t>
  </si>
  <si>
    <t xml:space="preserve">Сметная стои-мость на весь объем работ (услуг) </t>
  </si>
  <si>
    <t xml:space="preserve">Цена выпол-неной работы </t>
  </si>
  <si>
    <t>Работы по содержанию земельного участка с элементами озеленения и благоустройства:</t>
  </si>
  <si>
    <t>1)спил деревьев</t>
  </si>
  <si>
    <t>2)вывоз крупногабаритного мусора</t>
  </si>
  <si>
    <t>3) покос</t>
  </si>
  <si>
    <t>не менее 2 раза в год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</si>
  <si>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</si>
  <si>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и ремонту систем дымоудаления и вентиляции</t>
  </si>
  <si>
    <t>2 раза в год</t>
  </si>
  <si>
    <t>Работы по обеспечению требований пожарной безопасности</t>
  </si>
  <si>
    <t>Работы по содержанию и ремонту систем внутридомового газового оборудования</t>
  </si>
  <si>
    <t>начислено</t>
  </si>
  <si>
    <t xml:space="preserve"> управле-ние</t>
  </si>
  <si>
    <t>оплата коммунальных ресурсов на содержание ОДИ</t>
  </si>
  <si>
    <t>1 полугодие</t>
  </si>
  <si>
    <t>2 полугодие</t>
  </si>
  <si>
    <t>по мере необходи-мости</t>
  </si>
  <si>
    <t>Непредвиденные затраты</t>
  </si>
  <si>
    <t>услуги сторонних организаций, разовые работы</t>
  </si>
  <si>
    <t>Информация о доходах и расходах по дому __Тургенева 12__на 2018год.</t>
  </si>
  <si>
    <t>х/в</t>
  </si>
  <si>
    <t>эл-во</t>
  </si>
  <si>
    <t>работа автовышки+опиловка деревьев+очистка желобов</t>
  </si>
  <si>
    <t>покос</t>
  </si>
  <si>
    <t>поверка тепловычислителя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</si>
</sst>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#,##0.0&quot;р.&quot;"/>
    <numFmt numFmtId="174" formatCode="#,##0.00&quot;р.&quot;"/>
    <numFmt numFmtId="175" formatCode="#,##0.0_р_."/>
    <numFmt numFmtId="176" formatCode="0.000"/>
    <numFmt numFmtId="177" formatCode="#,##0.000_р_."/>
    <numFmt numFmtId="178" formatCode="#,##0_р_."/>
    <numFmt numFmtId="179" formatCode="#,##0.0000_р_.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&quot;р.&quot;"/>
  </numFmts>
  <fonts count="5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1"/>
      <name val="Arial Cyr"/>
      <family val="0"/>
    </font>
    <font>
      <sz val="7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6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0" fillId="32" borderId="1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5" fillId="33" borderId="11" xfId="0" applyNumberFormat="1" applyFont="1" applyFill="1" applyBorder="1" applyAlignment="1">
      <alignment/>
    </xf>
    <xf numFmtId="0" fontId="7" fillId="33" borderId="10" xfId="0" applyNumberFormat="1" applyFont="1" applyFill="1" applyBorder="1" applyAlignment="1">
      <alignment wrapText="1"/>
    </xf>
    <xf numFmtId="2" fontId="5" fillId="0" borderId="13" xfId="0" applyNumberFormat="1" applyFont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/>
    </xf>
    <xf numFmtId="2" fontId="1" fillId="13" borderId="14" xfId="0" applyNumberFormat="1" applyFont="1" applyFill="1" applyBorder="1" applyAlignment="1">
      <alignment horizontal="center" vertical="top" wrapText="1"/>
    </xf>
    <xf numFmtId="17" fontId="3" fillId="34" borderId="10" xfId="0" applyNumberFormat="1" applyFont="1" applyFill="1" applyBorder="1" applyAlignment="1">
      <alignment horizontal="left"/>
    </xf>
    <xf numFmtId="172" fontId="1" fillId="13" borderId="10" xfId="0" applyNumberFormat="1" applyFont="1" applyFill="1" applyBorder="1" applyAlignment="1">
      <alignment/>
    </xf>
    <xf numFmtId="172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172" fontId="1" fillId="35" borderId="10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2" fontId="8" fillId="35" borderId="1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184" fontId="1" fillId="0" borderId="0" xfId="0" applyNumberFormat="1" applyFont="1" applyFill="1" applyBorder="1" applyAlignment="1">
      <alignment/>
    </xf>
    <xf numFmtId="0" fontId="0" fillId="0" borderId="16" xfId="0" applyBorder="1" applyAlignment="1">
      <alignment horizontal="center"/>
    </xf>
    <xf numFmtId="2" fontId="1" fillId="0" borderId="13" xfId="0" applyNumberFormat="1" applyFont="1" applyBorder="1" applyAlignment="1">
      <alignment vertical="top" textRotation="90" wrapText="1"/>
    </xf>
    <xf numFmtId="2" fontId="1" fillId="0" borderId="13" xfId="0" applyNumberFormat="1" applyFont="1" applyBorder="1" applyAlignment="1">
      <alignment horizontal="center" vertical="top"/>
    </xf>
    <xf numFmtId="2" fontId="1" fillId="33" borderId="13" xfId="0" applyNumberFormat="1" applyFont="1" applyFill="1" applyBorder="1" applyAlignment="1">
      <alignment horizontal="right" vertical="top" wrapText="1"/>
    </xf>
    <xf numFmtId="2" fontId="5" fillId="33" borderId="10" xfId="0" applyNumberFormat="1" applyFont="1" applyFill="1" applyBorder="1" applyAlignment="1">
      <alignment vertical="top" wrapText="1"/>
    </xf>
    <xf numFmtId="2" fontId="5" fillId="33" borderId="13" xfId="0" applyNumberFormat="1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wrapText="1"/>
    </xf>
    <xf numFmtId="0" fontId="1" fillId="36" borderId="16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2" fontId="8" fillId="36" borderId="1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172" fontId="8" fillId="7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/>
    </xf>
    <xf numFmtId="42" fontId="0" fillId="0" borderId="0" xfId="0" applyNumberFormat="1" applyAlignment="1">
      <alignment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48" fillId="0" borderId="0" xfId="0" applyFont="1" applyAlignment="1">
      <alignment/>
    </xf>
    <xf numFmtId="2" fontId="0" fillId="13" borderId="15" xfId="0" applyNumberFormat="1" applyFont="1" applyFill="1" applyBorder="1" applyAlignment="1">
      <alignment horizontal="center" vertical="top" wrapText="1"/>
    </xf>
    <xf numFmtId="2" fontId="1" fillId="13" borderId="19" xfId="0" applyNumberFormat="1" applyFont="1" applyFill="1" applyBorder="1" applyAlignment="1">
      <alignment horizontal="center" vertical="top" wrapText="1"/>
    </xf>
    <xf numFmtId="2" fontId="1" fillId="13" borderId="16" xfId="0" applyNumberFormat="1" applyFont="1" applyFill="1" applyBorder="1" applyAlignment="1">
      <alignment horizontal="center" vertical="top" wrapText="1"/>
    </xf>
    <xf numFmtId="0" fontId="0" fillId="32" borderId="16" xfId="0" applyFill="1" applyBorder="1" applyAlignment="1">
      <alignment horizontal="center"/>
    </xf>
    <xf numFmtId="0" fontId="7" fillId="33" borderId="15" xfId="0" applyNumberFormat="1" applyFont="1" applyFill="1" applyBorder="1" applyAlignment="1">
      <alignment wrapText="1"/>
    </xf>
    <xf numFmtId="2" fontId="5" fillId="33" borderId="15" xfId="0" applyNumberFormat="1" applyFont="1" applyFill="1" applyBorder="1" applyAlignment="1">
      <alignment vertical="top" wrapText="1"/>
    </xf>
    <xf numFmtId="2" fontId="5" fillId="33" borderId="16" xfId="0" applyNumberFormat="1" applyFont="1" applyFill="1" applyBorder="1" applyAlignment="1">
      <alignment vertical="top" wrapText="1"/>
    </xf>
    <xf numFmtId="2" fontId="1" fillId="33" borderId="10" xfId="0" applyNumberFormat="1" applyFont="1" applyFill="1" applyBorder="1" applyAlignment="1">
      <alignment horizontal="right" vertical="top" wrapText="1"/>
    </xf>
    <xf numFmtId="172" fontId="1" fillId="13" borderId="0" xfId="0" applyNumberFormat="1" applyFont="1" applyFill="1" applyBorder="1" applyAlignment="1">
      <alignment/>
    </xf>
    <xf numFmtId="0" fontId="1" fillId="13" borderId="0" xfId="0" applyFont="1" applyFill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left" wrapText="1"/>
    </xf>
    <xf numFmtId="2" fontId="5" fillId="0" borderId="17" xfId="0" applyNumberFormat="1" applyFont="1" applyBorder="1" applyAlignment="1">
      <alignment horizontal="left" wrapText="1"/>
    </xf>
    <xf numFmtId="2" fontId="5" fillId="0" borderId="22" xfId="0" applyNumberFormat="1" applyFont="1" applyBorder="1" applyAlignment="1">
      <alignment horizontal="left" wrapText="1"/>
    </xf>
    <xf numFmtId="2" fontId="5" fillId="0" borderId="18" xfId="0" applyNumberFormat="1" applyFont="1" applyBorder="1" applyAlignment="1">
      <alignment horizontal="left" wrapText="1"/>
    </xf>
    <xf numFmtId="2" fontId="5" fillId="0" borderId="12" xfId="0" applyNumberFormat="1" applyFont="1" applyBorder="1" applyAlignment="1">
      <alignment horizontal="left" textRotation="90" wrapText="1"/>
    </xf>
    <xf numFmtId="2" fontId="5" fillId="0" borderId="23" xfId="0" applyNumberFormat="1" applyFont="1" applyBorder="1" applyAlignment="1">
      <alignment horizontal="left" textRotation="90" wrapText="1"/>
    </xf>
    <xf numFmtId="2" fontId="5" fillId="0" borderId="13" xfId="0" applyNumberFormat="1" applyFont="1" applyBorder="1" applyAlignment="1">
      <alignment horizontal="left" textRotation="90" wrapText="1"/>
    </xf>
    <xf numFmtId="2" fontId="6" fillId="0" borderId="12" xfId="0" applyNumberFormat="1" applyFont="1" applyBorder="1" applyAlignment="1">
      <alignment horizontal="center" wrapText="1"/>
    </xf>
    <xf numFmtId="2" fontId="6" fillId="0" borderId="23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3" fillId="0" borderId="12" xfId="0" applyNumberFormat="1" applyFont="1" applyBorder="1" applyAlignment="1">
      <alignment horizontal="center" wrapText="1"/>
    </xf>
    <xf numFmtId="2" fontId="3" fillId="0" borderId="13" xfId="0" applyNumberFormat="1" applyFont="1" applyBorder="1" applyAlignment="1">
      <alignment horizontal="center" wrapText="1"/>
    </xf>
    <xf numFmtId="2" fontId="1" fillId="0" borderId="15" xfId="0" applyNumberFormat="1" applyFont="1" applyBorder="1" applyAlignment="1">
      <alignment horizontal="center" vertical="top" wrapText="1"/>
    </xf>
    <xf numFmtId="2" fontId="1" fillId="0" borderId="19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0" fontId="0" fillId="7" borderId="15" xfId="0" applyFont="1" applyFill="1" applyBorder="1" applyAlignment="1">
      <alignment horizontal="center" wrapText="1"/>
    </xf>
    <xf numFmtId="0" fontId="0" fillId="7" borderId="19" xfId="0" applyFont="1" applyFill="1" applyBorder="1" applyAlignment="1">
      <alignment horizontal="center" wrapText="1"/>
    </xf>
    <xf numFmtId="0" fontId="0" fillId="7" borderId="16" xfId="0" applyFont="1" applyFill="1" applyBorder="1" applyAlignment="1">
      <alignment horizontal="center" wrapText="1"/>
    </xf>
    <xf numFmtId="2" fontId="0" fillId="13" borderId="15" xfId="0" applyNumberFormat="1" applyFont="1" applyFill="1" applyBorder="1" applyAlignment="1">
      <alignment horizontal="center" vertical="top" wrapText="1"/>
    </xf>
    <xf numFmtId="0" fontId="50" fillId="0" borderId="21" xfId="0" applyFont="1" applyBorder="1" applyAlignment="1">
      <alignment horizontal="center" wrapText="1"/>
    </xf>
    <xf numFmtId="0" fontId="50" fillId="0" borderId="20" xfId="0" applyFont="1" applyBorder="1" applyAlignment="1">
      <alignment horizontal="center" wrapText="1"/>
    </xf>
    <xf numFmtId="0" fontId="50" fillId="0" borderId="17" xfId="0" applyFont="1" applyBorder="1" applyAlignment="1">
      <alignment horizontal="center" wrapText="1"/>
    </xf>
    <xf numFmtId="0" fontId="50" fillId="0" borderId="22" xfId="0" applyFont="1" applyBorder="1" applyAlignment="1">
      <alignment horizontal="center" wrapText="1"/>
    </xf>
    <xf numFmtId="0" fontId="50" fillId="0" borderId="14" xfId="0" applyFont="1" applyBorder="1" applyAlignment="1">
      <alignment horizontal="center" wrapText="1"/>
    </xf>
    <xf numFmtId="0" fontId="50" fillId="0" borderId="18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32" borderId="15" xfId="0" applyFill="1" applyBorder="1" applyAlignment="1">
      <alignment horizontal="left" wrapText="1"/>
    </xf>
    <xf numFmtId="0" fontId="0" fillId="32" borderId="19" xfId="0" applyFill="1" applyBorder="1" applyAlignment="1">
      <alignment horizontal="left" wrapText="1"/>
    </xf>
    <xf numFmtId="0" fontId="0" fillId="32" borderId="16" xfId="0" applyFill="1" applyBorder="1" applyAlignment="1">
      <alignment horizontal="left" wrapText="1"/>
    </xf>
    <xf numFmtId="0" fontId="0" fillId="32" borderId="15" xfId="0" applyFill="1" applyBorder="1" applyAlignment="1">
      <alignment horizontal="center" wrapText="1"/>
    </xf>
    <xf numFmtId="0" fontId="0" fillId="32" borderId="19" xfId="0" applyFill="1" applyBorder="1" applyAlignment="1">
      <alignment horizontal="center" wrapText="1"/>
    </xf>
    <xf numFmtId="0" fontId="0" fillId="32" borderId="16" xfId="0" applyFill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50" fillId="0" borderId="19" xfId="0" applyFont="1" applyBorder="1" applyAlignment="1">
      <alignment horizontal="center" wrapText="1"/>
    </xf>
    <xf numFmtId="0" fontId="50" fillId="0" borderId="16" xfId="0" applyFont="1" applyBorder="1" applyAlignment="1">
      <alignment horizontal="center" wrapText="1"/>
    </xf>
    <xf numFmtId="0" fontId="0" fillId="0" borderId="15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5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50" fillId="0" borderId="15" xfId="0" applyFont="1" applyBorder="1" applyAlignment="1">
      <alignment horizontal="center"/>
    </xf>
    <xf numFmtId="0" fontId="50" fillId="0" borderId="19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172" fontId="6" fillId="0" borderId="20" xfId="0" applyNumberFormat="1" applyFont="1" applyFill="1" applyBorder="1" applyAlignment="1">
      <alignment horizontal="center"/>
    </xf>
    <xf numFmtId="172" fontId="1" fillId="32" borderId="15" xfId="0" applyNumberFormat="1" applyFont="1" applyFill="1" applyBorder="1" applyAlignment="1">
      <alignment horizontal="center"/>
    </xf>
    <xf numFmtId="172" fontId="1" fillId="32" borderId="16" xfId="0" applyNumberFormat="1" applyFont="1" applyFill="1" applyBorder="1" applyAlignment="1">
      <alignment horizontal="center"/>
    </xf>
    <xf numFmtId="2" fontId="1" fillId="0" borderId="12" xfId="0" applyNumberFormat="1" applyFont="1" applyBorder="1" applyAlignment="1">
      <alignment horizontal="center" textRotation="90" wrapText="1"/>
    </xf>
    <xf numFmtId="2" fontId="1" fillId="0" borderId="23" xfId="0" applyNumberFormat="1" applyFont="1" applyBorder="1" applyAlignment="1">
      <alignment horizontal="center" textRotation="90" wrapText="1"/>
    </xf>
    <xf numFmtId="2" fontId="1" fillId="0" borderId="13" xfId="0" applyNumberFormat="1" applyFont="1" applyBorder="1" applyAlignment="1">
      <alignment horizontal="center" textRotation="90" wrapText="1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 vertical="top"/>
    </xf>
    <xf numFmtId="2" fontId="3" fillId="0" borderId="19" xfId="0" applyNumberFormat="1" applyFont="1" applyBorder="1" applyAlignment="1">
      <alignment horizontal="center" vertical="top"/>
    </xf>
    <xf numFmtId="2" fontId="3" fillId="0" borderId="16" xfId="0" applyNumberFormat="1" applyFont="1" applyBorder="1" applyAlignment="1">
      <alignment horizontal="center" vertical="top"/>
    </xf>
    <xf numFmtId="0" fontId="0" fillId="0" borderId="15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2" fontId="0" fillId="13" borderId="19" xfId="0" applyNumberFormat="1" applyFont="1" applyFill="1" applyBorder="1" applyAlignment="1">
      <alignment horizontal="center" vertical="top" wrapText="1"/>
    </xf>
    <xf numFmtId="2" fontId="0" fillId="13" borderId="16" xfId="0" applyNumberFormat="1" applyFont="1" applyFill="1" applyBorder="1" applyAlignment="1">
      <alignment horizontal="center" vertical="top" wrapText="1"/>
    </xf>
    <xf numFmtId="0" fontId="1" fillId="37" borderId="10" xfId="0" applyFont="1" applyFill="1" applyBorder="1" applyAlignment="1">
      <alignment horizontal="center" wrapText="1"/>
    </xf>
    <xf numFmtId="0" fontId="0" fillId="32" borderId="16" xfId="0" applyFill="1" applyBorder="1" applyAlignment="1">
      <alignment/>
    </xf>
    <xf numFmtId="172" fontId="1" fillId="35" borderId="15" xfId="0" applyNumberFormat="1" applyFont="1" applyFill="1" applyBorder="1" applyAlignment="1">
      <alignment horizontal="center"/>
    </xf>
    <xf numFmtId="172" fontId="1" fillId="35" borderId="16" xfId="0" applyNumberFormat="1" applyFont="1" applyFill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1" fillId="33" borderId="19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X50"/>
  <sheetViews>
    <sheetView tabSelected="1" workbookViewId="0" topLeftCell="A1">
      <selection activeCell="U35" sqref="U35"/>
    </sheetView>
  </sheetViews>
  <sheetFormatPr defaultColWidth="9.00390625" defaultRowHeight="12.75"/>
  <cols>
    <col min="1" max="1" width="5.625" style="0" customWidth="1"/>
    <col min="2" max="2" width="5.00390625" style="0" customWidth="1"/>
    <col min="3" max="3" width="6.375" style="0" customWidth="1"/>
    <col min="4" max="4" width="8.75390625" style="0" customWidth="1"/>
    <col min="5" max="5" width="8.125" style="0" customWidth="1"/>
    <col min="10" max="10" width="9.125" style="0" customWidth="1"/>
    <col min="11" max="12" width="9.125" style="0" hidden="1" customWidth="1"/>
    <col min="13" max="13" width="9.00390625" style="0" customWidth="1"/>
    <col min="14" max="15" width="9.25390625" style="0" customWidth="1"/>
    <col min="16" max="16" width="7.875" style="0" customWidth="1"/>
    <col min="17" max="17" width="6.625" style="0" customWidth="1"/>
    <col min="18" max="18" width="8.875" style="0" customWidth="1"/>
    <col min="19" max="19" width="0.12890625" style="0" hidden="1" customWidth="1"/>
  </cols>
  <sheetData>
    <row r="1" spans="1:20" ht="14.25" customHeight="1">
      <c r="A1" s="67" t="s">
        <v>71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1:20" ht="12.75" hidden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</row>
    <row r="3" spans="1:20" ht="12.75">
      <c r="A3" s="68"/>
      <c r="B3" s="65"/>
      <c r="C3" s="65"/>
      <c r="D3" s="65"/>
      <c r="E3" s="131"/>
      <c r="F3" s="62" t="s">
        <v>16</v>
      </c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3"/>
      <c r="S3" s="31"/>
      <c r="T3" s="2"/>
    </row>
    <row r="4" spans="1:20" ht="12.75" customHeight="1">
      <c r="A4" s="5"/>
      <c r="B4" s="132" t="s">
        <v>17</v>
      </c>
      <c r="C4" s="133"/>
      <c r="D4" s="133"/>
      <c r="E4" s="134"/>
      <c r="F4" s="69" t="s">
        <v>8</v>
      </c>
      <c r="G4" s="70"/>
      <c r="H4" s="70"/>
      <c r="I4" s="70"/>
      <c r="J4" s="70"/>
      <c r="K4" s="70"/>
      <c r="L4" s="70"/>
      <c r="M4" s="70"/>
      <c r="N4" s="70"/>
      <c r="O4" s="70"/>
      <c r="P4" s="71" t="s">
        <v>18</v>
      </c>
      <c r="Q4" s="72"/>
      <c r="R4" s="75" t="s">
        <v>19</v>
      </c>
      <c r="S4" s="127" t="s">
        <v>69</v>
      </c>
      <c r="T4" s="78" t="s">
        <v>12</v>
      </c>
    </row>
    <row r="5" spans="1:20" ht="44.25" customHeight="1">
      <c r="A5" s="6"/>
      <c r="B5" s="81" t="s">
        <v>20</v>
      </c>
      <c r="C5" s="81" t="s">
        <v>9</v>
      </c>
      <c r="D5" s="81" t="s">
        <v>64</v>
      </c>
      <c r="E5" s="85" t="s">
        <v>10</v>
      </c>
      <c r="F5" s="83" t="s">
        <v>21</v>
      </c>
      <c r="G5" s="83" t="s">
        <v>22</v>
      </c>
      <c r="H5" s="83" t="s">
        <v>23</v>
      </c>
      <c r="I5" s="83" t="s">
        <v>24</v>
      </c>
      <c r="J5" s="83" t="s">
        <v>25</v>
      </c>
      <c r="K5" s="83" t="s">
        <v>26</v>
      </c>
      <c r="L5" s="83" t="s">
        <v>27</v>
      </c>
      <c r="M5" s="83" t="s">
        <v>28</v>
      </c>
      <c r="N5" s="87" t="s">
        <v>29</v>
      </c>
      <c r="O5" s="89"/>
      <c r="P5" s="73"/>
      <c r="Q5" s="74"/>
      <c r="R5" s="76"/>
      <c r="S5" s="128"/>
      <c r="T5" s="79"/>
    </row>
    <row r="6" spans="1:20" ht="118.5" customHeight="1">
      <c r="A6" s="8"/>
      <c r="B6" s="82"/>
      <c r="C6" s="82"/>
      <c r="D6" s="82"/>
      <c r="E6" s="86"/>
      <c r="F6" s="84"/>
      <c r="G6" s="84"/>
      <c r="H6" s="84"/>
      <c r="I6" s="84"/>
      <c r="J6" s="84"/>
      <c r="K6" s="84"/>
      <c r="L6" s="84"/>
      <c r="M6" s="84"/>
      <c r="N6" s="32" t="s">
        <v>65</v>
      </c>
      <c r="O6" s="32" t="s">
        <v>70</v>
      </c>
      <c r="P6" s="7" t="s">
        <v>30</v>
      </c>
      <c r="Q6" s="7" t="s">
        <v>31</v>
      </c>
      <c r="R6" s="77"/>
      <c r="S6" s="129"/>
      <c r="T6" s="80"/>
    </row>
    <row r="7" spans="1:20" ht="14.25">
      <c r="A7" s="9">
        <v>2016</v>
      </c>
      <c r="B7" s="33">
        <v>10.5</v>
      </c>
      <c r="C7" s="33">
        <v>2</v>
      </c>
      <c r="D7" s="33">
        <v>1.5</v>
      </c>
      <c r="E7" s="11">
        <f>SUM(B7:D7)</f>
        <v>14</v>
      </c>
      <c r="F7" s="34">
        <v>1.05</v>
      </c>
      <c r="G7" s="34">
        <v>2.1</v>
      </c>
      <c r="H7" s="34">
        <v>1.6</v>
      </c>
      <c r="I7" s="34">
        <v>0.5</v>
      </c>
      <c r="J7" s="34">
        <v>1.5</v>
      </c>
      <c r="K7" s="34">
        <v>0</v>
      </c>
      <c r="L7" s="34">
        <v>0</v>
      </c>
      <c r="M7" s="34">
        <v>1.75</v>
      </c>
      <c r="N7" s="34">
        <v>0</v>
      </c>
      <c r="O7" s="34">
        <v>2</v>
      </c>
      <c r="P7" s="35">
        <v>1</v>
      </c>
      <c r="Q7" s="35">
        <v>1</v>
      </c>
      <c r="R7" s="36">
        <v>1.5</v>
      </c>
      <c r="S7" s="36">
        <v>0</v>
      </c>
      <c r="T7" s="10">
        <f>SUM(F7:S7)</f>
        <v>14</v>
      </c>
    </row>
    <row r="8" spans="1:20" ht="14.25">
      <c r="A8" s="9">
        <v>2017</v>
      </c>
      <c r="B8" s="135" t="s">
        <v>66</v>
      </c>
      <c r="C8" s="136"/>
      <c r="D8" s="137"/>
      <c r="E8" s="11">
        <v>14.88</v>
      </c>
      <c r="F8" s="34">
        <v>1.05</v>
      </c>
      <c r="G8" s="34">
        <v>2.1</v>
      </c>
      <c r="H8" s="34">
        <v>1.6</v>
      </c>
      <c r="I8" s="34">
        <v>0.5</v>
      </c>
      <c r="J8" s="34">
        <v>1.5</v>
      </c>
      <c r="K8" s="34">
        <v>0</v>
      </c>
      <c r="L8" s="34">
        <v>0</v>
      </c>
      <c r="M8" s="34">
        <v>1.75</v>
      </c>
      <c r="N8" s="34">
        <v>0.88</v>
      </c>
      <c r="O8" s="34">
        <v>2</v>
      </c>
      <c r="P8" s="35">
        <v>1</v>
      </c>
      <c r="Q8" s="35">
        <v>1</v>
      </c>
      <c r="R8" s="36">
        <v>1.5</v>
      </c>
      <c r="S8" s="36">
        <v>0</v>
      </c>
      <c r="T8" s="10">
        <f>SUM(F8:S8)</f>
        <v>14.88</v>
      </c>
    </row>
    <row r="9" spans="1:20" ht="14.25">
      <c r="A9" s="9">
        <v>2017</v>
      </c>
      <c r="B9" s="135" t="s">
        <v>67</v>
      </c>
      <c r="C9" s="136"/>
      <c r="D9" s="137"/>
      <c r="E9" s="11">
        <v>14.96</v>
      </c>
      <c r="F9" s="34">
        <v>1.05</v>
      </c>
      <c r="G9" s="34">
        <v>2.1</v>
      </c>
      <c r="H9" s="34">
        <v>1.6</v>
      </c>
      <c r="I9" s="34">
        <v>0.5</v>
      </c>
      <c r="J9" s="34">
        <v>1.5</v>
      </c>
      <c r="K9" s="34">
        <v>0</v>
      </c>
      <c r="L9" s="34">
        <v>0</v>
      </c>
      <c r="M9" s="34">
        <v>1.75</v>
      </c>
      <c r="N9" s="34">
        <v>0.96</v>
      </c>
      <c r="O9" s="34">
        <v>2</v>
      </c>
      <c r="P9" s="35">
        <v>1</v>
      </c>
      <c r="Q9" s="35">
        <v>1</v>
      </c>
      <c r="R9" s="36">
        <v>1.5</v>
      </c>
      <c r="S9" s="36">
        <v>0</v>
      </c>
      <c r="T9" s="10">
        <f>SUM(F9:S9)</f>
        <v>14.96</v>
      </c>
    </row>
    <row r="10" spans="1:21" ht="14.25">
      <c r="A10" s="56">
        <v>2018</v>
      </c>
      <c r="B10" s="136" t="s">
        <v>66</v>
      </c>
      <c r="C10" s="136"/>
      <c r="D10" s="137"/>
      <c r="E10" s="11">
        <v>15.61</v>
      </c>
      <c r="F10" s="59">
        <v>1.05</v>
      </c>
      <c r="G10" s="59">
        <v>2.1</v>
      </c>
      <c r="H10" s="59">
        <v>0.5</v>
      </c>
      <c r="I10" s="59">
        <v>0.5</v>
      </c>
      <c r="J10" s="59">
        <v>2.1</v>
      </c>
      <c r="K10" s="59">
        <v>0</v>
      </c>
      <c r="L10" s="59">
        <v>0</v>
      </c>
      <c r="M10" s="59">
        <v>1.75</v>
      </c>
      <c r="N10" s="59">
        <v>1.61</v>
      </c>
      <c r="O10" s="59">
        <v>2</v>
      </c>
      <c r="P10" s="57">
        <v>1.25</v>
      </c>
      <c r="Q10" s="58">
        <v>1.25</v>
      </c>
      <c r="R10" s="36">
        <v>1.5</v>
      </c>
      <c r="S10" s="36">
        <v>0</v>
      </c>
      <c r="T10" s="10">
        <f>SUM(F10:S10)</f>
        <v>15.61</v>
      </c>
      <c r="U10" s="3"/>
    </row>
    <row r="11" spans="1:20" ht="24">
      <c r="A11" s="138" t="s">
        <v>32</v>
      </c>
      <c r="B11" s="139"/>
      <c r="C11" s="139"/>
      <c r="D11" s="140"/>
      <c r="E11" s="11">
        <v>1485.4</v>
      </c>
      <c r="F11" s="87" t="s">
        <v>33</v>
      </c>
      <c r="G11" s="88"/>
      <c r="H11" s="88"/>
      <c r="I11" s="88"/>
      <c r="J11" s="88"/>
      <c r="K11" s="88"/>
      <c r="L11" s="88"/>
      <c r="M11" s="88"/>
      <c r="N11" s="88"/>
      <c r="O11" s="89"/>
      <c r="P11" s="90" t="s">
        <v>34</v>
      </c>
      <c r="Q11" s="91"/>
      <c r="R11" s="10" t="s">
        <v>35</v>
      </c>
      <c r="S11" s="10"/>
      <c r="T11" s="10"/>
    </row>
    <row r="12" spans="1:21" ht="12.75">
      <c r="A12" s="92" t="s">
        <v>36</v>
      </c>
      <c r="B12" s="93"/>
      <c r="C12" s="93"/>
      <c r="D12" s="93"/>
      <c r="E12" s="94"/>
      <c r="F12" s="12">
        <f>E11*F7</f>
        <v>1559.67</v>
      </c>
      <c r="G12" s="12">
        <f>E11*G7</f>
        <v>3119.34</v>
      </c>
      <c r="H12" s="12">
        <f>E11*H10</f>
        <v>742.7</v>
      </c>
      <c r="I12" s="12">
        <f>E11*I7</f>
        <v>742.7</v>
      </c>
      <c r="J12" s="12">
        <f>E11*J10</f>
        <v>3119.34</v>
      </c>
      <c r="K12" s="12">
        <f>SUM(K7*2002.5)</f>
        <v>0</v>
      </c>
      <c r="L12" s="12">
        <f>SUM(L7*2002.5)</f>
        <v>0</v>
      </c>
      <c r="M12" s="12">
        <f>E11*M7</f>
        <v>2599.4500000000003</v>
      </c>
      <c r="N12" s="12">
        <f>N9*E11</f>
        <v>1425.984</v>
      </c>
      <c r="O12" s="12">
        <f>E11*O7</f>
        <v>2970.8</v>
      </c>
      <c r="P12" s="12">
        <f>E11*P7</f>
        <v>1485.4</v>
      </c>
      <c r="Q12" s="12">
        <f>E11*Q7</f>
        <v>1485.4</v>
      </c>
      <c r="R12" s="12">
        <f>E11*R7</f>
        <v>2228.1000000000004</v>
      </c>
      <c r="S12" s="12">
        <v>0</v>
      </c>
      <c r="T12" s="12">
        <f>SUM(F12:R12)</f>
        <v>21478.884000000005</v>
      </c>
      <c r="U12" s="1"/>
    </row>
    <row r="13" spans="1:20" ht="12.75">
      <c r="A13" s="141" t="s">
        <v>37</v>
      </c>
      <c r="B13" s="141"/>
      <c r="C13" s="141"/>
      <c r="D13" s="141"/>
      <c r="E13" s="142"/>
      <c r="F13" s="95" t="s">
        <v>38</v>
      </c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4"/>
    </row>
    <row r="14" spans="1:20" ht="22.5" customHeight="1">
      <c r="A14" s="162" t="s">
        <v>39</v>
      </c>
      <c r="B14" s="162"/>
      <c r="C14" s="162"/>
      <c r="D14" s="163"/>
      <c r="E14" s="13">
        <v>3884.4551999999967</v>
      </c>
      <c r="F14" s="52"/>
      <c r="G14" s="53"/>
      <c r="H14" s="14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4"/>
    </row>
    <row r="15" spans="1:20" ht="12.75">
      <c r="A15" s="37"/>
      <c r="B15" s="145" t="s">
        <v>63</v>
      </c>
      <c r="C15" s="145"/>
      <c r="D15" s="38" t="s">
        <v>37</v>
      </c>
      <c r="E15" s="39" t="s">
        <v>14</v>
      </c>
      <c r="F15" s="52"/>
      <c r="G15" s="53"/>
      <c r="H15" s="14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4"/>
    </row>
    <row r="16" spans="1:22" ht="12.75">
      <c r="A16" s="15" t="s">
        <v>40</v>
      </c>
      <c r="B16" s="125">
        <v>22599.61</v>
      </c>
      <c r="C16" s="146"/>
      <c r="D16" s="40">
        <v>24901.489999999998</v>
      </c>
      <c r="E16" s="41"/>
      <c r="F16" s="16">
        <f>E11*F8</f>
        <v>1559.67</v>
      </c>
      <c r="G16" s="16">
        <v>3097.4</v>
      </c>
      <c r="H16" s="16">
        <v>742.7</v>
      </c>
      <c r="I16" s="16">
        <v>1400</v>
      </c>
      <c r="J16" s="17">
        <f aca="true" t="shared" si="0" ref="J16:J22">2664+429.9</f>
        <v>3093.9</v>
      </c>
      <c r="K16" s="16">
        <v>0</v>
      </c>
      <c r="L16" s="16">
        <v>0</v>
      </c>
      <c r="M16" s="16">
        <f>E11*M8</f>
        <v>2599.4500000000003</v>
      </c>
      <c r="N16" s="16">
        <f>4137.64+666.82</f>
        <v>4804.46</v>
      </c>
      <c r="O16" s="16">
        <v>0</v>
      </c>
      <c r="P16" s="42">
        <v>0</v>
      </c>
      <c r="Q16" s="42">
        <v>0</v>
      </c>
      <c r="R16" s="16">
        <f>E11*R8</f>
        <v>2228.1000000000004</v>
      </c>
      <c r="S16" s="16">
        <v>0</v>
      </c>
      <c r="T16" s="18">
        <f aca="true" t="shared" si="1" ref="T16:T22">SUM(F16:S16)</f>
        <v>19525.68</v>
      </c>
      <c r="U16" s="3"/>
      <c r="V16" s="3"/>
    </row>
    <row r="17" spans="1:21" ht="12.75">
      <c r="A17" s="15" t="s">
        <v>41</v>
      </c>
      <c r="B17" s="125">
        <v>24068.62</v>
      </c>
      <c r="C17" s="126"/>
      <c r="D17" s="40">
        <v>22425.379999999997</v>
      </c>
      <c r="E17" s="41"/>
      <c r="F17" s="16">
        <v>1559.67</v>
      </c>
      <c r="G17" s="16">
        <v>3097.4</v>
      </c>
      <c r="H17" s="16">
        <v>742.7</v>
      </c>
      <c r="I17" s="16">
        <v>1400</v>
      </c>
      <c r="J17" s="17">
        <f t="shared" si="0"/>
        <v>3093.9</v>
      </c>
      <c r="K17" s="16">
        <v>0</v>
      </c>
      <c r="L17" s="16">
        <v>0</v>
      </c>
      <c r="M17" s="16">
        <v>2599.4500000000003</v>
      </c>
      <c r="N17" s="16">
        <v>948.27</v>
      </c>
      <c r="O17" s="16">
        <v>0</v>
      </c>
      <c r="P17" s="42">
        <v>0</v>
      </c>
      <c r="Q17" s="42">
        <v>0</v>
      </c>
      <c r="R17" s="16">
        <v>2228.1000000000004</v>
      </c>
      <c r="S17" s="16">
        <v>0</v>
      </c>
      <c r="T17" s="18">
        <f t="shared" si="1"/>
        <v>15669.490000000002</v>
      </c>
      <c r="U17" s="3"/>
    </row>
    <row r="18" spans="1:21" ht="12.75">
      <c r="A18" s="15" t="s">
        <v>2</v>
      </c>
      <c r="B18" s="125">
        <v>21146.78</v>
      </c>
      <c r="C18" s="126"/>
      <c r="D18" s="40">
        <v>21400.59</v>
      </c>
      <c r="E18" s="41"/>
      <c r="F18" s="16">
        <v>1559.67</v>
      </c>
      <c r="G18" s="16">
        <v>3097.4</v>
      </c>
      <c r="H18" s="16">
        <v>742.7</v>
      </c>
      <c r="I18" s="16">
        <v>1400</v>
      </c>
      <c r="J18" s="17">
        <f t="shared" si="0"/>
        <v>3093.9</v>
      </c>
      <c r="K18" s="16"/>
      <c r="L18" s="16"/>
      <c r="M18" s="16">
        <v>2599.4500000000003</v>
      </c>
      <c r="N18" s="16">
        <f>2148.39+727.44</f>
        <v>2875.83</v>
      </c>
      <c r="O18" s="16">
        <v>0</v>
      </c>
      <c r="P18" s="42">
        <v>0</v>
      </c>
      <c r="Q18" s="42">
        <v>0</v>
      </c>
      <c r="R18" s="16">
        <v>2228.1000000000004</v>
      </c>
      <c r="S18" s="16">
        <v>0</v>
      </c>
      <c r="T18" s="18">
        <f t="shared" si="1"/>
        <v>17597.050000000003</v>
      </c>
      <c r="U18" s="3"/>
    </row>
    <row r="19" spans="1:21" ht="12.75">
      <c r="A19" s="15" t="s">
        <v>42</v>
      </c>
      <c r="B19" s="125">
        <v>22244.69</v>
      </c>
      <c r="C19" s="126"/>
      <c r="D19" s="40">
        <v>20935.06</v>
      </c>
      <c r="E19" s="41"/>
      <c r="F19" s="16">
        <v>1559.67</v>
      </c>
      <c r="G19" s="16">
        <v>3097.4</v>
      </c>
      <c r="H19" s="16">
        <v>742.7</v>
      </c>
      <c r="I19" s="16">
        <v>700</v>
      </c>
      <c r="J19" s="17">
        <f t="shared" si="0"/>
        <v>3093.9</v>
      </c>
      <c r="K19" s="16"/>
      <c r="L19" s="16"/>
      <c r="M19" s="16">
        <v>2599.4500000000003</v>
      </c>
      <c r="N19" s="16">
        <f>1670.97+1151.78</f>
        <v>2822.75</v>
      </c>
      <c r="O19" s="16">
        <v>5000</v>
      </c>
      <c r="P19" s="42">
        <v>0</v>
      </c>
      <c r="Q19" s="42">
        <v>0</v>
      </c>
      <c r="R19" s="16">
        <v>2228.1000000000004</v>
      </c>
      <c r="S19" s="16"/>
      <c r="T19" s="18">
        <f t="shared" si="1"/>
        <v>21843.97</v>
      </c>
      <c r="U19" s="3"/>
    </row>
    <row r="20" spans="1:24" ht="12.75">
      <c r="A20" s="15" t="s">
        <v>4</v>
      </c>
      <c r="B20" s="125">
        <v>22202.76</v>
      </c>
      <c r="C20" s="126"/>
      <c r="D20" s="40">
        <v>18381.86</v>
      </c>
      <c r="E20" s="41"/>
      <c r="F20" s="16">
        <v>1559.67</v>
      </c>
      <c r="G20" s="16">
        <v>3097.4</v>
      </c>
      <c r="H20" s="16">
        <v>742.7</v>
      </c>
      <c r="I20" s="16">
        <v>0</v>
      </c>
      <c r="J20" s="17">
        <f t="shared" si="0"/>
        <v>3093.9</v>
      </c>
      <c r="K20" s="16"/>
      <c r="L20" s="16"/>
      <c r="M20" s="16">
        <v>2599.4500000000003</v>
      </c>
      <c r="N20" s="16">
        <f>1034.41+571.56</f>
        <v>1605.97</v>
      </c>
      <c r="O20" s="16">
        <v>3674</v>
      </c>
      <c r="P20" s="42">
        <v>0</v>
      </c>
      <c r="Q20" s="42">
        <v>0</v>
      </c>
      <c r="R20" s="16">
        <v>2228.1000000000004</v>
      </c>
      <c r="S20" s="16"/>
      <c r="T20" s="18">
        <f t="shared" si="1"/>
        <v>18601.190000000002</v>
      </c>
      <c r="U20" s="3"/>
      <c r="V20" s="25"/>
      <c r="W20" s="25"/>
      <c r="X20" s="29"/>
    </row>
    <row r="21" spans="1:24" ht="12.75">
      <c r="A21" s="15" t="s">
        <v>5</v>
      </c>
      <c r="B21" s="125">
        <v>21057.74</v>
      </c>
      <c r="C21" s="126"/>
      <c r="D21" s="40">
        <v>22301.010000000002</v>
      </c>
      <c r="E21" s="41"/>
      <c r="F21" s="16">
        <v>1559.67</v>
      </c>
      <c r="G21" s="16">
        <v>3097.4</v>
      </c>
      <c r="H21" s="16">
        <v>742.7</v>
      </c>
      <c r="I21" s="16">
        <v>0</v>
      </c>
      <c r="J21" s="17">
        <f t="shared" si="0"/>
        <v>3093.9</v>
      </c>
      <c r="K21" s="16"/>
      <c r="L21" s="16"/>
      <c r="M21" s="16">
        <v>2599.4500000000003</v>
      </c>
      <c r="N21" s="16">
        <f>1193.55+1203.74</f>
        <v>2397.29</v>
      </c>
      <c r="O21" s="16">
        <v>0</v>
      </c>
      <c r="P21" s="42">
        <v>1830</v>
      </c>
      <c r="Q21" s="42">
        <v>0</v>
      </c>
      <c r="R21" s="16">
        <v>2228.1000000000004</v>
      </c>
      <c r="S21" s="16"/>
      <c r="T21" s="18">
        <f t="shared" si="1"/>
        <v>17548.510000000002</v>
      </c>
      <c r="U21" s="3"/>
      <c r="V21" s="25"/>
      <c r="W21" s="25"/>
      <c r="X21" s="29"/>
    </row>
    <row r="22" spans="1:21" ht="12.75">
      <c r="A22" s="15" t="s">
        <v>6</v>
      </c>
      <c r="B22" s="125">
        <v>22681.36</v>
      </c>
      <c r="C22" s="126"/>
      <c r="D22" s="40">
        <v>17777.81</v>
      </c>
      <c r="E22" s="41"/>
      <c r="F22" s="16">
        <v>1559.67</v>
      </c>
      <c r="G22" s="16">
        <v>3097.4</v>
      </c>
      <c r="H22" s="16">
        <v>742.7</v>
      </c>
      <c r="I22" s="16">
        <v>0</v>
      </c>
      <c r="J22" s="17">
        <f t="shared" si="0"/>
        <v>3093.9</v>
      </c>
      <c r="K22" s="16"/>
      <c r="L22" s="16"/>
      <c r="M22" s="16">
        <v>2599.4500000000003</v>
      </c>
      <c r="N22" s="16">
        <f>1715.07+1138.79</f>
        <v>2853.8599999999997</v>
      </c>
      <c r="O22" s="16">
        <v>22500</v>
      </c>
      <c r="P22" s="42">
        <v>7208</v>
      </c>
      <c r="Q22" s="42">
        <v>0</v>
      </c>
      <c r="R22" s="16">
        <v>2228.1000000000004</v>
      </c>
      <c r="S22" s="16"/>
      <c r="T22" s="18">
        <f t="shared" si="1"/>
        <v>45883.079999999994</v>
      </c>
      <c r="U22" s="3"/>
    </row>
    <row r="23" spans="1:21" ht="12.75">
      <c r="A23" s="15" t="s">
        <v>7</v>
      </c>
      <c r="B23" s="125"/>
      <c r="C23" s="126"/>
      <c r="D23" s="40"/>
      <c r="E23" s="41"/>
      <c r="F23" s="16"/>
      <c r="G23" s="16"/>
      <c r="H23" s="17"/>
      <c r="I23" s="16"/>
      <c r="J23" s="16"/>
      <c r="K23" s="16"/>
      <c r="L23" s="16"/>
      <c r="M23" s="16"/>
      <c r="N23" s="16"/>
      <c r="O23" s="16"/>
      <c r="P23" s="42"/>
      <c r="Q23" s="42"/>
      <c r="R23" s="16"/>
      <c r="S23" s="16"/>
      <c r="T23" s="18"/>
      <c r="U23" s="3"/>
    </row>
    <row r="24" spans="1:21" ht="12.75">
      <c r="A24" s="15" t="s">
        <v>43</v>
      </c>
      <c r="B24" s="125"/>
      <c r="C24" s="126"/>
      <c r="D24" s="40"/>
      <c r="E24" s="41"/>
      <c r="F24" s="16"/>
      <c r="G24" s="16"/>
      <c r="H24" s="17"/>
      <c r="I24" s="16"/>
      <c r="J24" s="16"/>
      <c r="K24" s="16"/>
      <c r="L24" s="16"/>
      <c r="M24" s="16"/>
      <c r="N24" s="16"/>
      <c r="O24" s="16"/>
      <c r="P24" s="42"/>
      <c r="Q24" s="42"/>
      <c r="R24" s="16"/>
      <c r="S24" s="16"/>
      <c r="T24" s="18"/>
      <c r="U24" s="3"/>
    </row>
    <row r="25" spans="1:21" ht="12.75">
      <c r="A25" s="15" t="s">
        <v>44</v>
      </c>
      <c r="B25" s="125"/>
      <c r="C25" s="126"/>
      <c r="D25" s="40"/>
      <c r="E25" s="41"/>
      <c r="F25" s="16"/>
      <c r="G25" s="16"/>
      <c r="H25" s="17"/>
      <c r="I25" s="16"/>
      <c r="J25" s="16"/>
      <c r="K25" s="16"/>
      <c r="L25" s="16"/>
      <c r="M25" s="16"/>
      <c r="N25" s="16"/>
      <c r="O25" s="16"/>
      <c r="P25" s="42"/>
      <c r="Q25" s="42"/>
      <c r="R25" s="16"/>
      <c r="S25" s="16"/>
      <c r="T25" s="18"/>
      <c r="U25" s="3"/>
    </row>
    <row r="26" spans="1:21" ht="12.75">
      <c r="A26" s="15" t="s">
        <v>45</v>
      </c>
      <c r="B26" s="125"/>
      <c r="C26" s="126"/>
      <c r="D26" s="40"/>
      <c r="E26" s="41"/>
      <c r="F26" s="16"/>
      <c r="G26" s="16"/>
      <c r="H26" s="17"/>
      <c r="I26" s="16"/>
      <c r="J26" s="16"/>
      <c r="K26" s="16"/>
      <c r="L26" s="16"/>
      <c r="M26" s="16"/>
      <c r="N26" s="16"/>
      <c r="O26" s="16"/>
      <c r="P26" s="42"/>
      <c r="Q26" s="42"/>
      <c r="R26" s="16"/>
      <c r="S26" s="16"/>
      <c r="T26" s="18"/>
      <c r="U26" s="3"/>
    </row>
    <row r="27" spans="1:21" ht="12.75">
      <c r="A27" s="15" t="s">
        <v>46</v>
      </c>
      <c r="B27" s="125"/>
      <c r="C27" s="126"/>
      <c r="D27" s="40"/>
      <c r="E27" s="41"/>
      <c r="F27" s="16"/>
      <c r="G27" s="16"/>
      <c r="H27" s="17"/>
      <c r="I27" s="16"/>
      <c r="J27" s="16"/>
      <c r="K27" s="16"/>
      <c r="L27" s="16"/>
      <c r="M27" s="16"/>
      <c r="N27" s="16"/>
      <c r="O27" s="16"/>
      <c r="P27" s="42"/>
      <c r="Q27" s="42"/>
      <c r="R27" s="16"/>
      <c r="S27" s="16"/>
      <c r="T27" s="18"/>
      <c r="U27" s="3"/>
    </row>
    <row r="28" spans="1:21" ht="12.75">
      <c r="A28" s="43" t="s">
        <v>10</v>
      </c>
      <c r="B28" s="147">
        <f>SUM(B16:B27)</f>
        <v>156001.56</v>
      </c>
      <c r="C28" s="148"/>
      <c r="D28" s="28">
        <f>SUM(D16:D27)</f>
        <v>148123.19999999998</v>
      </c>
      <c r="E28" s="19"/>
      <c r="F28" s="19">
        <f>SUM(F16:F27)</f>
        <v>10917.69</v>
      </c>
      <c r="G28" s="19">
        <f>SUM(G16:G27)</f>
        <v>21681.800000000003</v>
      </c>
      <c r="H28" s="19">
        <f>SUM(H16:H27)</f>
        <v>5198.9</v>
      </c>
      <c r="I28" s="19">
        <f>SUM(I16:I27)</f>
        <v>4900</v>
      </c>
      <c r="J28" s="19">
        <f>SUM(J16:J27)</f>
        <v>21657.300000000003</v>
      </c>
      <c r="K28" s="19"/>
      <c r="L28" s="19"/>
      <c r="M28" s="19">
        <f aca="true" t="shared" si="2" ref="M28:R28">SUM(M16:M27)</f>
        <v>18196.15</v>
      </c>
      <c r="N28" s="19">
        <f t="shared" si="2"/>
        <v>18308.43</v>
      </c>
      <c r="O28" s="19">
        <f t="shared" si="2"/>
        <v>31174</v>
      </c>
      <c r="P28" s="28">
        <f t="shared" si="2"/>
        <v>9038</v>
      </c>
      <c r="Q28" s="28">
        <f t="shared" si="2"/>
        <v>0</v>
      </c>
      <c r="R28" s="19">
        <f t="shared" si="2"/>
        <v>15596.700000000003</v>
      </c>
      <c r="S28" s="19"/>
      <c r="T28" s="20">
        <f>SUM(T16:T27)</f>
        <v>156668.97</v>
      </c>
      <c r="U28" s="3"/>
    </row>
    <row r="29" spans="1:22" ht="12.75">
      <c r="A29" s="24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7" t="s">
        <v>13</v>
      </c>
      <c r="R29" s="124">
        <f>E14+D28-T28</f>
        <v>-4661.314800000022</v>
      </c>
      <c r="S29" s="124"/>
      <c r="T29" s="124"/>
      <c r="V29" s="51"/>
    </row>
    <row r="30" spans="1:20" ht="12.75">
      <c r="A30" s="24"/>
      <c r="B30" s="25"/>
      <c r="C30" s="30"/>
      <c r="D30" s="25"/>
      <c r="E30" s="25"/>
      <c r="F30" s="25"/>
      <c r="G30" s="25"/>
      <c r="H30" s="25"/>
      <c r="I30" s="25"/>
      <c r="J30" s="25"/>
      <c r="K30" s="25"/>
      <c r="L30" s="25"/>
      <c r="M30" s="25"/>
      <c r="Q30" s="25"/>
      <c r="R30" s="25"/>
      <c r="S30" s="25"/>
      <c r="T30" s="26"/>
    </row>
    <row r="31" spans="1:20" ht="12.75">
      <c r="A31" s="24"/>
      <c r="B31" s="25"/>
      <c r="C31" s="30" t="s">
        <v>3</v>
      </c>
      <c r="D31" s="25">
        <v>5000</v>
      </c>
      <c r="E31" s="25" t="s">
        <v>74</v>
      </c>
      <c r="F31" s="25"/>
      <c r="G31" s="25"/>
      <c r="H31" s="25"/>
      <c r="I31" s="25"/>
      <c r="J31" s="25"/>
      <c r="K31" s="25"/>
      <c r="L31" s="25"/>
      <c r="M31" s="60" t="s">
        <v>0</v>
      </c>
      <c r="N31" s="61">
        <v>4137.64</v>
      </c>
      <c r="O31" s="61" t="s">
        <v>72</v>
      </c>
      <c r="P31" s="61">
        <v>666.82</v>
      </c>
      <c r="Q31" s="60" t="s">
        <v>73</v>
      </c>
      <c r="R31" s="25"/>
      <c r="S31" s="25"/>
      <c r="T31" s="26"/>
    </row>
    <row r="32" spans="1:20" ht="12.75">
      <c r="A32" s="24"/>
      <c r="B32" s="25"/>
      <c r="C32" s="30" t="s">
        <v>4</v>
      </c>
      <c r="D32" s="25">
        <v>3674</v>
      </c>
      <c r="E32" s="25" t="s">
        <v>75</v>
      </c>
      <c r="F32" s="25"/>
      <c r="G32" s="25"/>
      <c r="H32" s="25"/>
      <c r="I32" s="25"/>
      <c r="J32" s="25"/>
      <c r="K32" s="25"/>
      <c r="L32" s="25"/>
      <c r="M32" s="60" t="s">
        <v>1</v>
      </c>
      <c r="N32" s="61"/>
      <c r="O32" s="61"/>
      <c r="P32" s="61">
        <v>948.27</v>
      </c>
      <c r="Q32" s="60" t="s">
        <v>73</v>
      </c>
      <c r="R32" s="25"/>
      <c r="S32" s="25"/>
      <c r="T32" s="26"/>
    </row>
    <row r="33" spans="1:20" ht="12.75">
      <c r="A33" s="24"/>
      <c r="B33" s="25"/>
      <c r="C33" s="30" t="s">
        <v>6</v>
      </c>
      <c r="D33" s="29">
        <v>22500</v>
      </c>
      <c r="E33" s="25" t="s">
        <v>76</v>
      </c>
      <c r="F33" s="25"/>
      <c r="G33" s="25"/>
      <c r="H33" s="25"/>
      <c r="I33" s="25"/>
      <c r="J33" s="25"/>
      <c r="K33" s="25"/>
      <c r="L33" s="25"/>
      <c r="M33" s="60" t="s">
        <v>2</v>
      </c>
      <c r="N33" s="61">
        <v>2148.39</v>
      </c>
      <c r="O33" s="61" t="s">
        <v>72</v>
      </c>
      <c r="P33" s="61">
        <v>727.44</v>
      </c>
      <c r="Q33" s="60" t="s">
        <v>73</v>
      </c>
      <c r="R33" s="25"/>
      <c r="S33" s="25"/>
      <c r="T33" s="26"/>
    </row>
    <row r="34" spans="1:20" ht="12.75">
      <c r="A34" s="24"/>
      <c r="B34" s="25"/>
      <c r="C34" s="30"/>
      <c r="D34" s="25"/>
      <c r="E34" s="25"/>
      <c r="F34" s="25"/>
      <c r="G34" s="25"/>
      <c r="H34" s="25"/>
      <c r="I34" s="25"/>
      <c r="J34" s="25"/>
      <c r="K34" s="25"/>
      <c r="L34" s="25"/>
      <c r="M34" s="60" t="s">
        <v>3</v>
      </c>
      <c r="N34" s="61">
        <v>1670.97</v>
      </c>
      <c r="O34" s="61" t="s">
        <v>72</v>
      </c>
      <c r="P34" s="61">
        <v>1151.78</v>
      </c>
      <c r="Q34" s="60" t="s">
        <v>73</v>
      </c>
      <c r="R34" s="25"/>
      <c r="S34" s="25"/>
      <c r="T34" s="26"/>
    </row>
    <row r="35" spans="1:20" ht="12.75">
      <c r="A35" s="24"/>
      <c r="B35" s="25"/>
      <c r="C35" s="30"/>
      <c r="D35" s="25"/>
      <c r="E35" s="25"/>
      <c r="F35" s="25"/>
      <c r="G35" s="25"/>
      <c r="H35" s="25"/>
      <c r="I35" s="25"/>
      <c r="J35" s="25"/>
      <c r="K35" s="25"/>
      <c r="L35" s="25"/>
      <c r="M35" s="60" t="s">
        <v>4</v>
      </c>
      <c r="N35" s="61">
        <v>1034.41</v>
      </c>
      <c r="O35" s="61" t="s">
        <v>72</v>
      </c>
      <c r="P35" s="61">
        <v>571.56</v>
      </c>
      <c r="Q35" s="60" t="s">
        <v>73</v>
      </c>
      <c r="R35" s="25"/>
      <c r="S35" s="25"/>
      <c r="T35" s="26"/>
    </row>
    <row r="36" spans="1:20" ht="12.75">
      <c r="A36" s="24"/>
      <c r="B36" s="25"/>
      <c r="C36" s="30"/>
      <c r="D36" s="25"/>
      <c r="E36" s="25"/>
      <c r="F36" s="25"/>
      <c r="G36" s="25"/>
      <c r="H36" s="25"/>
      <c r="I36" s="25"/>
      <c r="J36" s="25"/>
      <c r="K36" s="25"/>
      <c r="L36" s="25"/>
      <c r="M36" s="60" t="s">
        <v>5</v>
      </c>
      <c r="N36" s="61">
        <v>1193.55</v>
      </c>
      <c r="O36" s="61" t="s">
        <v>72</v>
      </c>
      <c r="P36" s="61">
        <v>1203.74</v>
      </c>
      <c r="Q36" s="60" t="s">
        <v>73</v>
      </c>
      <c r="R36" s="25"/>
      <c r="S36" s="25"/>
      <c r="T36" s="26"/>
    </row>
    <row r="37" spans="1:20" ht="12.75">
      <c r="A37" s="24"/>
      <c r="B37" s="25"/>
      <c r="C37" s="30"/>
      <c r="D37" s="25"/>
      <c r="E37" s="25"/>
      <c r="F37" s="25"/>
      <c r="G37" s="25"/>
      <c r="H37" s="25"/>
      <c r="I37" s="25"/>
      <c r="J37" s="25"/>
      <c r="K37" s="25"/>
      <c r="L37" s="25"/>
      <c r="M37" s="60" t="s">
        <v>6</v>
      </c>
      <c r="N37" s="61">
        <v>1715.07</v>
      </c>
      <c r="O37" s="61" t="s">
        <v>72</v>
      </c>
      <c r="P37" s="61">
        <v>1138.79</v>
      </c>
      <c r="Q37" s="60" t="s">
        <v>73</v>
      </c>
      <c r="R37" s="25"/>
      <c r="S37" s="25"/>
      <c r="T37" s="26"/>
    </row>
    <row r="38" spans="3:20" ht="12.75">
      <c r="C38" s="44"/>
      <c r="R38" s="66"/>
      <c r="S38" s="66"/>
      <c r="T38" s="66"/>
    </row>
    <row r="39" spans="1:20" ht="15">
      <c r="A39" s="149" t="s">
        <v>47</v>
      </c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</row>
    <row r="40" spans="1:20" ht="12.75">
      <c r="A40" s="150" t="s">
        <v>48</v>
      </c>
      <c r="B40" s="151"/>
      <c r="C40" s="154" t="s">
        <v>11</v>
      </c>
      <c r="D40" s="155"/>
      <c r="E40" s="155"/>
      <c r="F40" s="155"/>
      <c r="G40" s="155"/>
      <c r="H40" s="155"/>
      <c r="I40" s="155"/>
      <c r="J40" s="155"/>
      <c r="K40" s="156"/>
      <c r="L40" s="96" t="s">
        <v>49</v>
      </c>
      <c r="M40" s="97"/>
      <c r="N40" s="98"/>
      <c r="O40" s="102" t="s">
        <v>50</v>
      </c>
      <c r="P40" s="102"/>
      <c r="Q40" s="150" t="s">
        <v>51</v>
      </c>
      <c r="R40" s="151"/>
      <c r="S40" s="45"/>
      <c r="T40" s="102" t="s">
        <v>52</v>
      </c>
    </row>
    <row r="41" spans="1:20" ht="12.75">
      <c r="A41" s="152"/>
      <c r="B41" s="153"/>
      <c r="C41" s="157"/>
      <c r="D41" s="158"/>
      <c r="E41" s="158"/>
      <c r="F41" s="158"/>
      <c r="G41" s="158"/>
      <c r="H41" s="158"/>
      <c r="I41" s="158"/>
      <c r="J41" s="158"/>
      <c r="K41" s="159"/>
      <c r="L41" s="99"/>
      <c r="M41" s="100"/>
      <c r="N41" s="101"/>
      <c r="O41" s="103"/>
      <c r="P41" s="103"/>
      <c r="Q41" s="152"/>
      <c r="R41" s="153"/>
      <c r="S41" s="46"/>
      <c r="T41" s="103"/>
    </row>
    <row r="42" spans="1:20" ht="12.75" customHeight="1">
      <c r="A42" s="104"/>
      <c r="B42" s="105"/>
      <c r="C42" s="106" t="s">
        <v>53</v>
      </c>
      <c r="D42" s="107"/>
      <c r="E42" s="107"/>
      <c r="F42" s="107"/>
      <c r="G42" s="107"/>
      <c r="H42" s="107"/>
      <c r="I42" s="107"/>
      <c r="J42" s="107"/>
      <c r="K42" s="108"/>
      <c r="L42" s="109"/>
      <c r="M42" s="110"/>
      <c r="N42" s="111"/>
      <c r="O42" s="4"/>
      <c r="P42" s="4"/>
      <c r="Q42" s="160"/>
      <c r="R42" s="161"/>
      <c r="S42" s="55"/>
      <c r="T42" s="4"/>
    </row>
    <row r="43" spans="1:20" ht="12.75">
      <c r="A43" s="104"/>
      <c r="B43" s="105"/>
      <c r="C43" s="106" t="s">
        <v>54</v>
      </c>
      <c r="D43" s="107"/>
      <c r="E43" s="107"/>
      <c r="F43" s="107"/>
      <c r="G43" s="107"/>
      <c r="H43" s="107"/>
      <c r="I43" s="107"/>
      <c r="J43" s="107"/>
      <c r="K43" s="108"/>
      <c r="L43" s="112" t="s">
        <v>68</v>
      </c>
      <c r="M43" s="113"/>
      <c r="N43" s="114"/>
      <c r="O43" s="21">
        <v>0.05</v>
      </c>
      <c r="P43" s="22"/>
      <c r="Q43" s="62">
        <f>SUM(O43*2002.5*12)</f>
        <v>1201.5</v>
      </c>
      <c r="R43" s="63"/>
      <c r="S43" s="31"/>
      <c r="T43" s="21"/>
    </row>
    <row r="44" spans="1:20" ht="12.75">
      <c r="A44" s="104"/>
      <c r="B44" s="105"/>
      <c r="C44" s="106" t="s">
        <v>55</v>
      </c>
      <c r="D44" s="107"/>
      <c r="E44" s="107"/>
      <c r="F44" s="107"/>
      <c r="G44" s="107"/>
      <c r="H44" s="107"/>
      <c r="I44" s="107"/>
      <c r="J44" s="107"/>
      <c r="K44" s="108"/>
      <c r="L44" s="112" t="s">
        <v>68</v>
      </c>
      <c r="M44" s="113"/>
      <c r="N44" s="114"/>
      <c r="O44" s="21">
        <v>0.05</v>
      </c>
      <c r="P44" s="22"/>
      <c r="Q44" s="62">
        <f aca="true" t="shared" si="3" ref="Q44:Q49">SUM(O44*2002.5*12)</f>
        <v>1201.5</v>
      </c>
      <c r="R44" s="63"/>
      <c r="S44" s="31"/>
      <c r="T44" s="21"/>
    </row>
    <row r="45" spans="1:20" ht="12.75">
      <c r="A45" s="104"/>
      <c r="B45" s="105"/>
      <c r="C45" s="106" t="s">
        <v>56</v>
      </c>
      <c r="D45" s="107"/>
      <c r="E45" s="107"/>
      <c r="F45" s="107"/>
      <c r="G45" s="107"/>
      <c r="H45" s="107"/>
      <c r="I45" s="107"/>
      <c r="J45" s="107"/>
      <c r="K45" s="108"/>
      <c r="L45" s="112" t="s">
        <v>57</v>
      </c>
      <c r="M45" s="113"/>
      <c r="N45" s="114"/>
      <c r="O45" s="21">
        <v>0.15</v>
      </c>
      <c r="P45" s="22"/>
      <c r="Q45" s="62">
        <f t="shared" si="3"/>
        <v>3604.5</v>
      </c>
      <c r="R45" s="63"/>
      <c r="S45" s="31"/>
      <c r="T45" s="21"/>
    </row>
    <row r="46" spans="1:20" ht="12.75">
      <c r="A46" s="62"/>
      <c r="B46" s="63"/>
      <c r="C46" s="115" t="s">
        <v>58</v>
      </c>
      <c r="D46" s="116"/>
      <c r="E46" s="116"/>
      <c r="F46" s="116"/>
      <c r="G46" s="116"/>
      <c r="H46" s="116"/>
      <c r="I46" s="116"/>
      <c r="J46" s="116"/>
      <c r="K46" s="117"/>
      <c r="L46" s="112" t="s">
        <v>68</v>
      </c>
      <c r="M46" s="113"/>
      <c r="N46" s="114"/>
      <c r="O46" s="2">
        <v>0.15</v>
      </c>
      <c r="P46" s="2"/>
      <c r="Q46" s="62">
        <f t="shared" si="3"/>
        <v>3604.5</v>
      </c>
      <c r="R46" s="63"/>
      <c r="S46" s="31"/>
      <c r="T46" s="2"/>
    </row>
    <row r="47" spans="1:20" ht="12.75">
      <c r="A47" s="62"/>
      <c r="B47" s="63"/>
      <c r="C47" s="118" t="s">
        <v>59</v>
      </c>
      <c r="D47" s="119"/>
      <c r="E47" s="119"/>
      <c r="F47" s="119"/>
      <c r="G47" s="119"/>
      <c r="H47" s="119"/>
      <c r="I47" s="119"/>
      <c r="J47" s="119"/>
      <c r="K47" s="120"/>
      <c r="L47" s="121" t="s">
        <v>60</v>
      </c>
      <c r="M47" s="122"/>
      <c r="N47" s="123"/>
      <c r="O47" s="2">
        <v>0.25</v>
      </c>
      <c r="P47" s="2"/>
      <c r="Q47" s="62">
        <f t="shared" si="3"/>
        <v>6007.5</v>
      </c>
      <c r="R47" s="63"/>
      <c r="S47" s="31"/>
      <c r="T47" s="2"/>
    </row>
    <row r="48" spans="1:20" ht="12.75">
      <c r="A48" s="62"/>
      <c r="B48" s="63"/>
      <c r="C48" s="118" t="s">
        <v>61</v>
      </c>
      <c r="D48" s="119"/>
      <c r="E48" s="119"/>
      <c r="F48" s="119"/>
      <c r="G48" s="119"/>
      <c r="H48" s="119"/>
      <c r="I48" s="119"/>
      <c r="J48" s="119"/>
      <c r="K48" s="120"/>
      <c r="L48" s="121" t="s">
        <v>60</v>
      </c>
      <c r="M48" s="122"/>
      <c r="N48" s="123"/>
      <c r="O48" s="2">
        <v>0.1</v>
      </c>
      <c r="P48" s="23"/>
      <c r="Q48" s="62">
        <f t="shared" si="3"/>
        <v>2403</v>
      </c>
      <c r="R48" s="63"/>
      <c r="S48" s="31"/>
      <c r="T48" s="2"/>
    </row>
    <row r="49" spans="1:20" ht="12.75">
      <c r="A49" s="62"/>
      <c r="B49" s="63"/>
      <c r="C49" s="115" t="s">
        <v>62</v>
      </c>
      <c r="D49" s="116"/>
      <c r="E49" s="116"/>
      <c r="F49" s="116"/>
      <c r="G49" s="116"/>
      <c r="H49" s="116"/>
      <c r="I49" s="116"/>
      <c r="J49" s="116"/>
      <c r="K49" s="117"/>
      <c r="L49" s="121" t="s">
        <v>60</v>
      </c>
      <c r="M49" s="122"/>
      <c r="N49" s="123"/>
      <c r="O49" s="2">
        <v>0.25</v>
      </c>
      <c r="P49" s="2"/>
      <c r="Q49" s="62">
        <f t="shared" si="3"/>
        <v>6007.5</v>
      </c>
      <c r="R49" s="63"/>
      <c r="S49" s="31"/>
      <c r="T49" s="2"/>
    </row>
    <row r="50" spans="5:20" ht="12.75">
      <c r="E50" s="47" t="s">
        <v>15</v>
      </c>
      <c r="F50" s="48"/>
      <c r="G50" s="48"/>
      <c r="H50" s="48"/>
      <c r="I50" s="48"/>
      <c r="J50" s="48"/>
      <c r="K50" s="48"/>
      <c r="L50" s="48"/>
      <c r="M50" s="48"/>
      <c r="N50" s="48"/>
      <c r="O50" s="49">
        <f>SUM(O43:O49)</f>
        <v>1</v>
      </c>
      <c r="P50" s="50"/>
      <c r="Q50" s="62">
        <f>SUM(Q43:Q49)</f>
        <v>24030</v>
      </c>
      <c r="R50" s="63"/>
      <c r="S50" s="31"/>
      <c r="T50" s="2"/>
    </row>
  </sheetData>
  <sheetProtection/>
  <mergeCells count="90">
    <mergeCell ref="A1:T1"/>
    <mergeCell ref="A2:T2"/>
    <mergeCell ref="A3:E3"/>
    <mergeCell ref="F3:R3"/>
    <mergeCell ref="B4:E4"/>
    <mergeCell ref="F4:O4"/>
    <mergeCell ref="P4:Q5"/>
    <mergeCell ref="R4:R6"/>
    <mergeCell ref="S4:S6"/>
    <mergeCell ref="T4:T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F13:T13"/>
    <mergeCell ref="A14:D14"/>
    <mergeCell ref="B15:C15"/>
    <mergeCell ref="B16:C16"/>
    <mergeCell ref="N5:O5"/>
    <mergeCell ref="B8:D8"/>
    <mergeCell ref="B9:D9"/>
    <mergeCell ref="A11:D11"/>
    <mergeCell ref="F11:O11"/>
    <mergeCell ref="P11:Q11"/>
    <mergeCell ref="B17:C17"/>
    <mergeCell ref="B18:C18"/>
    <mergeCell ref="B19:C19"/>
    <mergeCell ref="B20:C20"/>
    <mergeCell ref="B21:C21"/>
    <mergeCell ref="A12:E12"/>
    <mergeCell ref="A13:E13"/>
    <mergeCell ref="B23:C23"/>
    <mergeCell ref="B24:C24"/>
    <mergeCell ref="B25:C25"/>
    <mergeCell ref="B26:C26"/>
    <mergeCell ref="B27:C27"/>
    <mergeCell ref="B28:C28"/>
    <mergeCell ref="R29:T29"/>
    <mergeCell ref="R38:T38"/>
    <mergeCell ref="A39:T39"/>
    <mergeCell ref="A40:B41"/>
    <mergeCell ref="C40:K41"/>
    <mergeCell ref="L40:N41"/>
    <mergeCell ref="O40:O41"/>
    <mergeCell ref="P40:P41"/>
    <mergeCell ref="Q40:R41"/>
    <mergeCell ref="T40:T41"/>
    <mergeCell ref="A42:B42"/>
    <mergeCell ref="C42:K42"/>
    <mergeCell ref="L42:N42"/>
    <mergeCell ref="Q42:R42"/>
    <mergeCell ref="A43:B43"/>
    <mergeCell ref="C43:K43"/>
    <mergeCell ref="L43:N43"/>
    <mergeCell ref="Q43:R43"/>
    <mergeCell ref="A44:B44"/>
    <mergeCell ref="C44:K44"/>
    <mergeCell ref="L44:N44"/>
    <mergeCell ref="Q44:R44"/>
    <mergeCell ref="A45:B45"/>
    <mergeCell ref="C45:K45"/>
    <mergeCell ref="L45:N45"/>
    <mergeCell ref="Q45:R45"/>
    <mergeCell ref="Q49:R49"/>
    <mergeCell ref="A46:B46"/>
    <mergeCell ref="C46:K46"/>
    <mergeCell ref="L46:N46"/>
    <mergeCell ref="Q46:R46"/>
    <mergeCell ref="A47:B47"/>
    <mergeCell ref="C47:K47"/>
    <mergeCell ref="L47:N47"/>
    <mergeCell ref="Q47:R47"/>
    <mergeCell ref="B22:C22"/>
    <mergeCell ref="Q50:R50"/>
    <mergeCell ref="B10:D10"/>
    <mergeCell ref="A48:B48"/>
    <mergeCell ref="C48:K48"/>
    <mergeCell ref="L48:N48"/>
    <mergeCell ref="Q48:R48"/>
    <mergeCell ref="A49:B49"/>
    <mergeCell ref="C49:K49"/>
    <mergeCell ref="L49:N49"/>
  </mergeCells>
  <printOptions/>
  <pageMargins left="0.13541666666666666" right="0.010416666666666666" top="0.09375" bottom="0.07291666666666667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User</cp:lastModifiedBy>
  <cp:lastPrinted>2018-08-02T07:04:22Z</cp:lastPrinted>
  <dcterms:created xsi:type="dcterms:W3CDTF">2007-02-04T12:22:59Z</dcterms:created>
  <dcterms:modified xsi:type="dcterms:W3CDTF">2018-09-06T04:40:30Z</dcterms:modified>
  <cp:category/>
  <cp:version/>
  <cp:contentType/>
  <cp:contentStatus/>
</cp:coreProperties>
</file>