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7235" windowHeight="8325" activeTab="0"/>
  </bookViews>
  <sheets>
    <sheet name="2018" sheetId="1" r:id="rId1"/>
  </sheets>
  <definedNames>
    <definedName name="_xlnm.Print_Area" localSheetId="0">'2018'!$A$32:$F$37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2611-дератизация</t>
        </r>
      </text>
    </comment>
    <comment ref="O21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2926-покос</t>
        </r>
      </text>
    </comment>
    <comment ref="O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1618,51-тех.обслуживание ОДГО</t>
        </r>
      </text>
    </comment>
    <comment ref="O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4650-38м изоляции</t>
        </r>
      </text>
    </comment>
  </commentList>
</comments>
</file>

<file path=xl/sharedStrings.xml><?xml version="1.0" encoding="utf-8"?>
<sst xmlns="http://schemas.openxmlformats.org/spreadsheetml/2006/main" count="85" uniqueCount="75">
  <si>
    <t>Содержание</t>
  </si>
  <si>
    <t>ремонт</t>
  </si>
  <si>
    <t>итого</t>
  </si>
  <si>
    <t>май</t>
  </si>
  <si>
    <t>июнь</t>
  </si>
  <si>
    <t>июль</t>
  </si>
  <si>
    <t>март</t>
  </si>
  <si>
    <t>Наименование работ</t>
  </si>
  <si>
    <t>ИТОГО</t>
  </si>
  <si>
    <t>август</t>
  </si>
  <si>
    <t>сентябрь</t>
  </si>
  <si>
    <t>октябрь</t>
  </si>
  <si>
    <t>долг</t>
  </si>
  <si>
    <t>Итого</t>
  </si>
  <si>
    <t>дератизация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</si>
  <si>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</si>
  <si>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</si>
  <si>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</si>
  <si>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</si>
  <si>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</si>
  <si>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</si>
  <si>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</si>
  <si>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</si>
  <si>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</si>
  <si>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</si>
  <si>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</si>
  <si>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</si>
  <si>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</si>
  <si>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</si>
  <si>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</si>
  <si>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</si>
  <si>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</si>
  <si>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</si>
  <si>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</si>
  <si>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</si>
  <si>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</si>
  <si>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</si>
  <si>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</si>
  <si>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</si>
  <si>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</si>
  <si>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</si>
  <si>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</si>
  <si>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</si>
  <si>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</si>
  <si>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</si>
  <si>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</si>
  <si>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</si>
  <si>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</si>
  <si>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</si>
  <si>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</si>
  <si>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</si>
  <si>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</si>
  <si>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</si>
  <si>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</si>
  <si>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</si>
  <si>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</si>
  <si>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</si>
  <si>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</si>
  <si>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</si>
  <si>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</si>
  <si>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</si>
  <si>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</si>
  <si>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</si>
  <si>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</si>
  <si>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</si>
  <si>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</si>
  <si>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</si>
  <si>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</si>
  <si>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</si>
  <si>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</si>
  <si>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</si>
  <si>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</si>
  <si>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услуги сторонних организаций, разовые работы</t>
  </si>
  <si>
    <t>Информация о доходах и расходах по дому __Вехова 67/1__на 2018год.</t>
  </si>
  <si>
    <t>38м изоляции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</si>
</sst>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000"/>
    <numFmt numFmtId="175" formatCode="0.0"/>
    <numFmt numFmtId="176" formatCode="#,##0_р_."/>
    <numFmt numFmtId="177" formatCode="#,##0&quot;р.&quot;"/>
    <numFmt numFmtId="178" formatCode="[$-FC19]d\ mmmm\ yyyy\ &quot;г.&quot;"/>
    <numFmt numFmtId="179" formatCode="#,##0.00\ &quot;₽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&quot;р.&quot;_-;\-* #,##0.0&quot;р.&quot;_-;_-* &quot;-&quot;?&quot;р.&quot;_-;_-@_-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4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wrapText="1"/>
    </xf>
    <xf numFmtId="2" fontId="6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2" fontId="3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3" fillId="13" borderId="10" xfId="0" applyNumberFormat="1" applyFont="1" applyFill="1" applyBorder="1" applyAlignment="1">
      <alignment/>
    </xf>
    <xf numFmtId="172" fontId="3" fillId="13" borderId="13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172" fontId="3" fillId="9" borderId="1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3" fillId="0" borderId="13" xfId="0" applyNumberFormat="1" applyFont="1" applyBorder="1" applyAlignment="1">
      <alignment vertical="top" textRotation="90" wrapText="1"/>
    </xf>
    <xf numFmtId="2" fontId="3" fillId="0" borderId="13" xfId="0" applyNumberFormat="1" applyFont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2" fontId="6" fillId="33" borderId="16" xfId="0" applyNumberFormat="1" applyFont="1" applyFill="1" applyBorder="1" applyAlignment="1">
      <alignment vertical="top" wrapText="1"/>
    </xf>
    <xf numFmtId="2" fontId="3" fillId="33" borderId="15" xfId="0" applyNumberFormat="1" applyFont="1" applyFill="1" applyBorder="1" applyAlignment="1">
      <alignment horizontal="center" vertical="top" wrapText="1"/>
    </xf>
    <xf numFmtId="2" fontId="3" fillId="33" borderId="17" xfId="0" applyNumberFormat="1" applyFont="1" applyFill="1" applyBorder="1" applyAlignment="1">
      <alignment horizontal="center" vertical="top" wrapText="1"/>
    </xf>
    <xf numFmtId="2" fontId="3" fillId="33" borderId="16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4" fontId="3" fillId="9" borderId="10" xfId="0" applyNumberFormat="1" applyFont="1" applyFill="1" applyBorder="1" applyAlignment="1">
      <alignment/>
    </xf>
    <xf numFmtId="172" fontId="8" fillId="10" borderId="10" xfId="0" applyNumberFormat="1" applyFont="1" applyFill="1" applyBorder="1" applyAlignment="1">
      <alignment/>
    </xf>
    <xf numFmtId="172" fontId="3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2" fontId="3" fillId="33" borderId="10" xfId="0" applyNumberFormat="1" applyFont="1" applyFill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horizontal="right" vertical="top" wrapText="1"/>
    </xf>
    <xf numFmtId="2" fontId="6" fillId="33" borderId="16" xfId="0" applyNumberFormat="1" applyFont="1" applyFill="1" applyBorder="1" applyAlignment="1">
      <alignment horizontal="right" vertical="top" wrapText="1"/>
    </xf>
    <xf numFmtId="172" fontId="48" fillId="0" borderId="0" xfId="0" applyNumberFormat="1" applyFont="1" applyFill="1" applyBorder="1" applyAlignment="1">
      <alignment/>
    </xf>
    <xf numFmtId="2" fontId="0" fillId="13" borderId="15" xfId="0" applyNumberFormat="1" applyFont="1" applyFill="1" applyBorder="1" applyAlignment="1">
      <alignment horizontal="center" vertical="top" wrapText="1"/>
    </xf>
    <xf numFmtId="2" fontId="3" fillId="13" borderId="17" xfId="0" applyNumberFormat="1" applyFont="1" applyFill="1" applyBorder="1" applyAlignment="1">
      <alignment horizontal="center" vertical="top" wrapText="1"/>
    </xf>
    <xf numFmtId="2" fontId="3" fillId="13" borderId="16" xfId="0" applyNumberFormat="1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/>
    </xf>
    <xf numFmtId="0" fontId="2" fillId="33" borderId="15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4" fillId="0" borderId="15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4" borderId="15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172" fontId="3" fillId="4" borderId="15" xfId="0" applyNumberFormat="1" applyFont="1" applyFill="1" applyBorder="1" applyAlignment="1">
      <alignment horizontal="center"/>
    </xf>
    <xf numFmtId="172" fontId="3" fillId="4" borderId="16" xfId="0" applyNumberFormat="1" applyFont="1" applyFill="1" applyBorder="1" applyAlignment="1">
      <alignment horizontal="center"/>
    </xf>
    <xf numFmtId="172" fontId="3" fillId="35" borderId="15" xfId="0" applyNumberFormat="1" applyFont="1" applyFill="1" applyBorder="1" applyAlignment="1">
      <alignment horizontal="center"/>
    </xf>
    <xf numFmtId="172" fontId="3" fillId="35" borderId="16" xfId="0" applyNumberFormat="1" applyFon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4" borderId="16" xfId="0" applyFill="1" applyBorder="1" applyAlignment="1">
      <alignment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3" fillId="0" borderId="13" xfId="0" applyNumberFormat="1" applyFont="1" applyBorder="1" applyAlignment="1">
      <alignment horizontal="left" vertical="top" textRotation="90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left" wrapText="1"/>
    </xf>
    <xf numFmtId="2" fontId="6" fillId="0" borderId="18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19" xfId="0" applyNumberFormat="1" applyFont="1" applyBorder="1" applyAlignment="1">
      <alignment horizontal="left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3" fillId="0" borderId="12" xfId="0" applyNumberFormat="1" applyFont="1" applyBorder="1" applyAlignment="1">
      <alignment horizontal="center" textRotation="90" wrapText="1"/>
    </xf>
    <xf numFmtId="2" fontId="3" fillId="0" borderId="23" xfId="0" applyNumberFormat="1" applyFont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 textRotation="90" wrapText="1"/>
    </xf>
    <xf numFmtId="0" fontId="5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3"/>
  <sheetViews>
    <sheetView tabSelected="1" workbookViewId="0" topLeftCell="A7">
      <selection activeCell="M37" sqref="M37"/>
    </sheetView>
  </sheetViews>
  <sheetFormatPr defaultColWidth="9.00390625" defaultRowHeight="12.75"/>
  <cols>
    <col min="1" max="1" width="7.375" style="0" customWidth="1"/>
    <col min="2" max="2" width="7.00390625" style="0" customWidth="1"/>
    <col min="3" max="3" width="4.875" style="0" customWidth="1"/>
    <col min="5" max="5" width="8.75390625" style="0" customWidth="1"/>
    <col min="8" max="8" width="9.375" style="0" customWidth="1"/>
    <col min="9" max="9" width="8.75390625" style="0" customWidth="1"/>
    <col min="10" max="10" width="8.875" style="0" customWidth="1"/>
    <col min="11" max="11" width="9.125" style="0" hidden="1" customWidth="1"/>
    <col min="12" max="12" width="0.12890625" style="0" hidden="1" customWidth="1"/>
    <col min="15" max="15" width="10.00390625" style="0" bestFit="1" customWidth="1"/>
    <col min="18" max="18" width="8.125" style="0" customWidth="1"/>
    <col min="19" max="19" width="0.12890625" style="0" hidden="1" customWidth="1"/>
  </cols>
  <sheetData>
    <row r="1" spans="1:20" ht="15.75">
      <c r="A1" s="160" t="s">
        <v>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2.75">
      <c r="A3" s="162"/>
      <c r="B3" s="163"/>
      <c r="C3" s="163"/>
      <c r="D3" s="163"/>
      <c r="E3" s="164"/>
      <c r="F3" s="68" t="s">
        <v>15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69"/>
      <c r="S3" s="29"/>
      <c r="T3" s="1"/>
    </row>
    <row r="4" spans="1:20" ht="12.75">
      <c r="A4" s="4"/>
      <c r="B4" s="166" t="s">
        <v>16</v>
      </c>
      <c r="C4" s="167"/>
      <c r="D4" s="167"/>
      <c r="E4" s="168"/>
      <c r="F4" s="135" t="s">
        <v>0</v>
      </c>
      <c r="G4" s="136"/>
      <c r="H4" s="136"/>
      <c r="I4" s="136"/>
      <c r="J4" s="136"/>
      <c r="K4" s="136"/>
      <c r="L4" s="136"/>
      <c r="M4" s="136"/>
      <c r="N4" s="136"/>
      <c r="O4" s="136"/>
      <c r="P4" s="137" t="s">
        <v>17</v>
      </c>
      <c r="Q4" s="138"/>
      <c r="R4" s="154" t="s">
        <v>18</v>
      </c>
      <c r="S4" s="157"/>
      <c r="T4" s="149" t="s">
        <v>8</v>
      </c>
    </row>
    <row r="5" spans="1:20" ht="12.75">
      <c r="A5" s="5"/>
      <c r="B5" s="152" t="s">
        <v>19</v>
      </c>
      <c r="C5" s="152" t="s">
        <v>1</v>
      </c>
      <c r="D5" s="152" t="s">
        <v>67</v>
      </c>
      <c r="E5" s="125" t="s">
        <v>2</v>
      </c>
      <c r="F5" s="127" t="s">
        <v>20</v>
      </c>
      <c r="G5" s="127" t="s">
        <v>21</v>
      </c>
      <c r="H5" s="127" t="s">
        <v>22</v>
      </c>
      <c r="I5" s="127" t="s">
        <v>23</v>
      </c>
      <c r="J5" s="127" t="s">
        <v>24</v>
      </c>
      <c r="K5" s="127" t="s">
        <v>25</v>
      </c>
      <c r="L5" s="127" t="s">
        <v>26</v>
      </c>
      <c r="M5" s="127" t="s">
        <v>27</v>
      </c>
      <c r="N5" s="129" t="s">
        <v>28</v>
      </c>
      <c r="O5" s="130"/>
      <c r="P5" s="139"/>
      <c r="Q5" s="140"/>
      <c r="R5" s="155"/>
      <c r="S5" s="158"/>
      <c r="T5" s="150"/>
    </row>
    <row r="6" spans="1:20" ht="84">
      <c r="A6" s="7"/>
      <c r="B6" s="153"/>
      <c r="C6" s="153"/>
      <c r="D6" s="153"/>
      <c r="E6" s="126"/>
      <c r="F6" s="128"/>
      <c r="G6" s="128"/>
      <c r="H6" s="128"/>
      <c r="I6" s="128"/>
      <c r="J6" s="128"/>
      <c r="K6" s="128"/>
      <c r="L6" s="128"/>
      <c r="M6" s="128"/>
      <c r="N6" s="30" t="s">
        <v>68</v>
      </c>
      <c r="O6" s="30" t="s">
        <v>72</v>
      </c>
      <c r="P6" s="6" t="s">
        <v>29</v>
      </c>
      <c r="Q6" s="6" t="s">
        <v>30</v>
      </c>
      <c r="R6" s="156"/>
      <c r="S6" s="159"/>
      <c r="T6" s="151"/>
    </row>
    <row r="7" spans="1:20" ht="14.25">
      <c r="A7" s="8">
        <v>2016</v>
      </c>
      <c r="B7" s="31">
        <v>5.5</v>
      </c>
      <c r="C7" s="31">
        <v>4.5</v>
      </c>
      <c r="D7" s="31">
        <v>0</v>
      </c>
      <c r="E7" s="10">
        <f>SUM(B7:D7)</f>
        <v>10</v>
      </c>
      <c r="F7" s="32">
        <v>0.8</v>
      </c>
      <c r="G7" s="32">
        <v>1.75</v>
      </c>
      <c r="H7" s="32">
        <v>0</v>
      </c>
      <c r="I7" s="32">
        <v>0.4</v>
      </c>
      <c r="J7" s="32">
        <v>0.3</v>
      </c>
      <c r="K7" s="32">
        <v>0</v>
      </c>
      <c r="L7" s="32">
        <v>0</v>
      </c>
      <c r="M7" s="32">
        <v>1.75</v>
      </c>
      <c r="N7" s="32">
        <v>0</v>
      </c>
      <c r="O7" s="32">
        <v>0.5</v>
      </c>
      <c r="P7" s="33">
        <v>2.25</v>
      </c>
      <c r="Q7" s="33">
        <v>2.25</v>
      </c>
      <c r="R7" s="34">
        <v>0</v>
      </c>
      <c r="S7" s="34">
        <v>0</v>
      </c>
      <c r="T7" s="9">
        <f>SUM(F7:S7)</f>
        <v>10</v>
      </c>
    </row>
    <row r="8" spans="1:20" ht="14.25">
      <c r="A8" s="8">
        <v>2017</v>
      </c>
      <c r="B8" s="70" t="s">
        <v>69</v>
      </c>
      <c r="C8" s="71"/>
      <c r="D8" s="72"/>
      <c r="E8" s="10">
        <v>13</v>
      </c>
      <c r="F8" s="55">
        <v>1.2</v>
      </c>
      <c r="G8" s="55">
        <v>1.75</v>
      </c>
      <c r="H8" s="55">
        <v>0</v>
      </c>
      <c r="I8" s="55">
        <v>0.4</v>
      </c>
      <c r="J8" s="55">
        <v>1.3</v>
      </c>
      <c r="K8" s="55">
        <v>0</v>
      </c>
      <c r="L8" s="55">
        <v>0</v>
      </c>
      <c r="M8" s="55">
        <v>1.75</v>
      </c>
      <c r="N8" s="55">
        <v>0</v>
      </c>
      <c r="O8" s="55">
        <v>2</v>
      </c>
      <c r="P8" s="56">
        <v>2.3</v>
      </c>
      <c r="Q8" s="57">
        <v>2.3</v>
      </c>
      <c r="R8" s="34">
        <v>0</v>
      </c>
      <c r="S8" s="34">
        <v>0</v>
      </c>
      <c r="T8" s="9">
        <f>SUM(F8:S8)</f>
        <v>13</v>
      </c>
    </row>
    <row r="9" spans="1:20" ht="14.25">
      <c r="A9" s="8">
        <v>2017</v>
      </c>
      <c r="B9" s="70" t="s">
        <v>70</v>
      </c>
      <c r="C9" s="71"/>
      <c r="D9" s="72"/>
      <c r="E9" s="10"/>
      <c r="F9" s="36"/>
      <c r="G9" s="37"/>
      <c r="H9" s="37"/>
      <c r="I9" s="37"/>
      <c r="J9" s="37"/>
      <c r="K9" s="37"/>
      <c r="L9" s="37"/>
      <c r="M9" s="37"/>
      <c r="N9" s="37"/>
      <c r="O9" s="38"/>
      <c r="P9" s="39"/>
      <c r="Q9" s="35"/>
      <c r="R9" s="34"/>
      <c r="S9" s="34"/>
      <c r="T9" s="9"/>
    </row>
    <row r="10" spans="1:20" ht="14.25">
      <c r="A10" s="63">
        <v>2018</v>
      </c>
      <c r="B10" s="70" t="s">
        <v>69</v>
      </c>
      <c r="C10" s="71"/>
      <c r="D10" s="72"/>
      <c r="E10" s="10">
        <v>13</v>
      </c>
      <c r="F10" s="64">
        <v>1.2</v>
      </c>
      <c r="G10" s="64">
        <v>1.75</v>
      </c>
      <c r="H10" s="64">
        <v>0</v>
      </c>
      <c r="I10" s="64">
        <v>0.4</v>
      </c>
      <c r="J10" s="64">
        <v>1.3</v>
      </c>
      <c r="K10" s="64">
        <v>0</v>
      </c>
      <c r="L10" s="64">
        <v>0</v>
      </c>
      <c r="M10" s="64">
        <v>1.75</v>
      </c>
      <c r="N10" s="64">
        <v>0</v>
      </c>
      <c r="O10" s="64">
        <v>2</v>
      </c>
      <c r="P10" s="33">
        <v>2.3</v>
      </c>
      <c r="Q10" s="33">
        <v>2.3</v>
      </c>
      <c r="R10" s="34">
        <v>0</v>
      </c>
      <c r="S10" s="34">
        <v>0</v>
      </c>
      <c r="T10" s="9">
        <v>13</v>
      </c>
    </row>
    <row r="11" spans="1:20" ht="14.25">
      <c r="A11" s="63">
        <v>2018</v>
      </c>
      <c r="B11" s="71" t="s">
        <v>70</v>
      </c>
      <c r="C11" s="71"/>
      <c r="D11" s="72"/>
      <c r="E11" s="10">
        <v>13</v>
      </c>
      <c r="F11" s="64">
        <v>1.2</v>
      </c>
      <c r="G11" s="64">
        <v>1.75</v>
      </c>
      <c r="H11" s="64">
        <v>0</v>
      </c>
      <c r="I11" s="64">
        <v>0.4</v>
      </c>
      <c r="J11" s="64">
        <v>1.3</v>
      </c>
      <c r="K11" s="64">
        <v>0</v>
      </c>
      <c r="L11" s="64">
        <v>0</v>
      </c>
      <c r="M11" s="64">
        <v>1.75</v>
      </c>
      <c r="N11" s="64">
        <v>0</v>
      </c>
      <c r="O11" s="64">
        <v>2</v>
      </c>
      <c r="P11" s="33">
        <v>2.3</v>
      </c>
      <c r="Q11" s="33">
        <v>2.3</v>
      </c>
      <c r="R11" s="34">
        <v>0</v>
      </c>
      <c r="S11" s="34"/>
      <c r="T11" s="9">
        <f>SUM(F11:S11)</f>
        <v>13</v>
      </c>
    </row>
    <row r="12" spans="1:20" ht="24">
      <c r="A12" s="131" t="s">
        <v>31</v>
      </c>
      <c r="B12" s="132"/>
      <c r="C12" s="132"/>
      <c r="D12" s="133"/>
      <c r="E12" s="10">
        <v>1782.7</v>
      </c>
      <c r="F12" s="129" t="s">
        <v>32</v>
      </c>
      <c r="G12" s="134"/>
      <c r="H12" s="134"/>
      <c r="I12" s="134"/>
      <c r="J12" s="134"/>
      <c r="K12" s="134"/>
      <c r="L12" s="134"/>
      <c r="M12" s="134"/>
      <c r="N12" s="134"/>
      <c r="O12" s="130"/>
      <c r="P12" s="147" t="s">
        <v>33</v>
      </c>
      <c r="Q12" s="148"/>
      <c r="R12" s="9" t="s">
        <v>34</v>
      </c>
      <c r="S12" s="9"/>
      <c r="T12" s="9"/>
    </row>
    <row r="13" spans="1:20" ht="12.75">
      <c r="A13" s="119" t="s">
        <v>35</v>
      </c>
      <c r="B13" s="120"/>
      <c r="C13" s="120"/>
      <c r="D13" s="120"/>
      <c r="E13" s="121"/>
      <c r="F13" s="11">
        <f>E12*F8</f>
        <v>2139.24</v>
      </c>
      <c r="G13" s="11">
        <f>E12*G8</f>
        <v>3119.725</v>
      </c>
      <c r="H13" s="11">
        <v>0</v>
      </c>
      <c r="I13" s="11">
        <f>E12*I8</f>
        <v>713.08</v>
      </c>
      <c r="J13" s="11">
        <f>E12*J8</f>
        <v>2317.51</v>
      </c>
      <c r="K13" s="11">
        <f>SUM(K7*2002.5)</f>
        <v>0</v>
      </c>
      <c r="L13" s="11">
        <f>SUM(L7*2002.5)</f>
        <v>0</v>
      </c>
      <c r="M13" s="11">
        <f>E12*M8</f>
        <v>3119.725</v>
      </c>
      <c r="N13" s="11">
        <f>SUM(E12*N7)</f>
        <v>0</v>
      </c>
      <c r="O13" s="11">
        <f>E12*O8</f>
        <v>3565.4</v>
      </c>
      <c r="P13" s="11">
        <f>E12*P8</f>
        <v>4100.21</v>
      </c>
      <c r="Q13" s="11">
        <f>E12*Q8</f>
        <v>4100.21</v>
      </c>
      <c r="R13" s="11">
        <f>E12*R7</f>
        <v>0</v>
      </c>
      <c r="S13" s="11">
        <v>0</v>
      </c>
      <c r="T13" s="11">
        <f>SUM(F13:S13)</f>
        <v>23175.1</v>
      </c>
    </row>
    <row r="14" spans="1:20" ht="12.75">
      <c r="A14" s="122" t="s">
        <v>36</v>
      </c>
      <c r="B14" s="122"/>
      <c r="C14" s="122"/>
      <c r="D14" s="122"/>
      <c r="E14" s="123"/>
      <c r="F14" s="141" t="s">
        <v>37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3"/>
    </row>
    <row r="15" spans="1:20" ht="15" customHeight="1">
      <c r="A15" s="144" t="s">
        <v>38</v>
      </c>
      <c r="B15" s="144"/>
      <c r="C15" s="144"/>
      <c r="D15" s="145"/>
      <c r="E15" s="12">
        <v>135399.02999999997</v>
      </c>
      <c r="F15" s="59"/>
      <c r="G15" s="60"/>
      <c r="H15" s="13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</row>
    <row r="16" spans="1:20" ht="12.75">
      <c r="A16" s="40"/>
      <c r="B16" s="146" t="s">
        <v>66</v>
      </c>
      <c r="C16" s="146"/>
      <c r="D16" s="41" t="s">
        <v>36</v>
      </c>
      <c r="E16" s="42" t="s">
        <v>12</v>
      </c>
      <c r="F16" s="59"/>
      <c r="G16" s="60"/>
      <c r="H16" s="13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/>
    </row>
    <row r="17" spans="1:21" ht="12.75">
      <c r="A17" s="14" t="s">
        <v>39</v>
      </c>
      <c r="B17" s="114">
        <v>22235.2</v>
      </c>
      <c r="C17" s="124"/>
      <c r="D17" s="43">
        <v>13730.5</v>
      </c>
      <c r="E17" s="44"/>
      <c r="F17" s="15">
        <v>2139.24</v>
      </c>
      <c r="G17" s="15">
        <v>3119.725</v>
      </c>
      <c r="H17" s="16">
        <v>0</v>
      </c>
      <c r="I17" s="15">
        <v>1400</v>
      </c>
      <c r="J17" s="15">
        <v>2317.68</v>
      </c>
      <c r="K17" s="15">
        <v>2317.68</v>
      </c>
      <c r="L17" s="15">
        <v>2317.68</v>
      </c>
      <c r="M17" s="15">
        <f>E12*M8</f>
        <v>3119.725</v>
      </c>
      <c r="N17" s="15">
        <v>0</v>
      </c>
      <c r="O17" s="15">
        <v>0</v>
      </c>
      <c r="P17" s="45">
        <v>0</v>
      </c>
      <c r="Q17" s="45">
        <v>0</v>
      </c>
      <c r="R17" s="15">
        <v>0</v>
      </c>
      <c r="S17" s="15"/>
      <c r="T17" s="17">
        <f>F17+G17+H17+I17+J17+M17+N17+O17+P17+Q17+R17</f>
        <v>12096.37</v>
      </c>
      <c r="U17" s="2"/>
    </row>
    <row r="18" spans="1:20" ht="12.75">
      <c r="A18" s="14" t="s">
        <v>40</v>
      </c>
      <c r="B18" s="114">
        <v>22235.2</v>
      </c>
      <c r="C18" s="115"/>
      <c r="D18" s="43">
        <v>19887.300000000003</v>
      </c>
      <c r="E18" s="44"/>
      <c r="F18" s="15">
        <v>2139.24</v>
      </c>
      <c r="G18" s="15">
        <v>3119.725</v>
      </c>
      <c r="H18" s="16">
        <v>0</v>
      </c>
      <c r="I18" s="15">
        <v>1400</v>
      </c>
      <c r="J18" s="15">
        <v>2317.68</v>
      </c>
      <c r="K18" s="15"/>
      <c r="L18" s="15"/>
      <c r="M18" s="15">
        <v>3119.725</v>
      </c>
      <c r="N18" s="15">
        <v>0</v>
      </c>
      <c r="O18" s="15">
        <v>0</v>
      </c>
      <c r="P18" s="45">
        <v>0</v>
      </c>
      <c r="Q18" s="45">
        <v>0</v>
      </c>
      <c r="R18" s="15">
        <v>0</v>
      </c>
      <c r="S18" s="15"/>
      <c r="T18" s="17">
        <f aca="true" t="shared" si="0" ref="T18:T26">SUM(F18:S18)</f>
        <v>12096.37</v>
      </c>
    </row>
    <row r="19" spans="1:20" ht="12.75">
      <c r="A19" s="14" t="s">
        <v>6</v>
      </c>
      <c r="B19" s="114">
        <v>22235.2</v>
      </c>
      <c r="C19" s="115"/>
      <c r="D19" s="43">
        <f>10650.5+17737.07+49.65</f>
        <v>28437.22</v>
      </c>
      <c r="E19" s="44"/>
      <c r="F19" s="15">
        <v>2139.24</v>
      </c>
      <c r="G19" s="15">
        <v>3119.725</v>
      </c>
      <c r="H19" s="16">
        <v>0</v>
      </c>
      <c r="I19" s="15">
        <v>1400</v>
      </c>
      <c r="J19" s="15">
        <v>2317.68</v>
      </c>
      <c r="K19" s="15"/>
      <c r="L19" s="15"/>
      <c r="M19" s="15">
        <v>3119.725</v>
      </c>
      <c r="N19" s="15">
        <v>0</v>
      </c>
      <c r="O19" s="15">
        <v>2611</v>
      </c>
      <c r="P19" s="45">
        <v>0</v>
      </c>
      <c r="Q19" s="45">
        <v>0</v>
      </c>
      <c r="R19" s="15">
        <v>0</v>
      </c>
      <c r="S19" s="15"/>
      <c r="T19" s="17">
        <f t="shared" si="0"/>
        <v>14707.37</v>
      </c>
    </row>
    <row r="20" spans="1:20" ht="12.75">
      <c r="A20" s="14" t="s">
        <v>41</v>
      </c>
      <c r="B20" s="114">
        <v>22235.2</v>
      </c>
      <c r="C20" s="115"/>
      <c r="D20" s="43">
        <v>17741.870000000003</v>
      </c>
      <c r="E20" s="44"/>
      <c r="F20" s="15">
        <v>2139.24</v>
      </c>
      <c r="G20" s="15">
        <v>3119.725</v>
      </c>
      <c r="H20" s="16">
        <v>0</v>
      </c>
      <c r="I20" s="15">
        <v>700</v>
      </c>
      <c r="J20" s="15">
        <v>2317.68</v>
      </c>
      <c r="K20" s="15"/>
      <c r="L20" s="15"/>
      <c r="M20" s="15">
        <v>3119.725</v>
      </c>
      <c r="N20" s="15">
        <v>0</v>
      </c>
      <c r="O20" s="15">
        <v>0</v>
      </c>
      <c r="P20" s="45">
        <v>0</v>
      </c>
      <c r="Q20" s="45">
        <v>0</v>
      </c>
      <c r="R20" s="15">
        <v>0</v>
      </c>
      <c r="S20" s="15"/>
      <c r="T20" s="17">
        <f t="shared" si="0"/>
        <v>11396.37</v>
      </c>
    </row>
    <row r="21" spans="1:20" ht="12.75">
      <c r="A21" s="14" t="s">
        <v>3</v>
      </c>
      <c r="B21" s="114">
        <v>22235.2</v>
      </c>
      <c r="C21" s="115"/>
      <c r="D21" s="43">
        <v>21366.62</v>
      </c>
      <c r="E21" s="44"/>
      <c r="F21" s="15">
        <v>2139.24</v>
      </c>
      <c r="G21" s="15">
        <v>3119.725</v>
      </c>
      <c r="H21" s="16">
        <v>0</v>
      </c>
      <c r="I21" s="15">
        <v>0</v>
      </c>
      <c r="J21" s="15">
        <v>2317.68</v>
      </c>
      <c r="K21" s="15"/>
      <c r="L21" s="15"/>
      <c r="M21" s="15">
        <v>3119.725</v>
      </c>
      <c r="N21" s="15">
        <v>0</v>
      </c>
      <c r="O21" s="15">
        <v>2926</v>
      </c>
      <c r="P21" s="45">
        <v>0</v>
      </c>
      <c r="Q21" s="45">
        <v>0</v>
      </c>
      <c r="R21" s="15">
        <v>0</v>
      </c>
      <c r="S21" s="15"/>
      <c r="T21" s="17">
        <f t="shared" si="0"/>
        <v>13622.37</v>
      </c>
    </row>
    <row r="22" spans="1:20" ht="12.75">
      <c r="A22" s="14" t="s">
        <v>4</v>
      </c>
      <c r="B22" s="114">
        <v>22235.2</v>
      </c>
      <c r="C22" s="115"/>
      <c r="D22" s="43">
        <v>18473.690000000002</v>
      </c>
      <c r="E22" s="44"/>
      <c r="F22" s="15">
        <v>2139.24</v>
      </c>
      <c r="G22" s="15">
        <v>3119.725</v>
      </c>
      <c r="H22" s="16">
        <v>0</v>
      </c>
      <c r="I22" s="15">
        <v>0</v>
      </c>
      <c r="J22" s="15">
        <v>2317.68</v>
      </c>
      <c r="K22" s="15"/>
      <c r="L22" s="15"/>
      <c r="M22" s="15">
        <v>3119.725</v>
      </c>
      <c r="N22" s="15">
        <v>0</v>
      </c>
      <c r="O22" s="15">
        <v>0</v>
      </c>
      <c r="P22" s="45">
        <v>0</v>
      </c>
      <c r="Q22" s="45">
        <v>0</v>
      </c>
      <c r="R22" s="15">
        <v>0</v>
      </c>
      <c r="S22" s="15"/>
      <c r="T22" s="17">
        <f t="shared" si="0"/>
        <v>10696.37</v>
      </c>
    </row>
    <row r="23" spans="1:20" ht="12.75">
      <c r="A23" s="14" t="s">
        <v>5</v>
      </c>
      <c r="B23" s="114">
        <v>22235.2</v>
      </c>
      <c r="C23" s="115"/>
      <c r="D23" s="43">
        <v>19506.37</v>
      </c>
      <c r="E23" s="44"/>
      <c r="F23" s="15">
        <v>2139.24</v>
      </c>
      <c r="G23" s="15">
        <v>3119.725</v>
      </c>
      <c r="H23" s="16">
        <v>0</v>
      </c>
      <c r="I23" s="15">
        <v>0</v>
      </c>
      <c r="J23" s="15">
        <v>2317.68</v>
      </c>
      <c r="K23" s="15"/>
      <c r="L23" s="15"/>
      <c r="M23" s="15">
        <v>3119.725</v>
      </c>
      <c r="N23" s="15">
        <v>0</v>
      </c>
      <c r="O23" s="15">
        <v>0</v>
      </c>
      <c r="P23" s="45">
        <v>8120</v>
      </c>
      <c r="Q23" s="45">
        <v>0</v>
      </c>
      <c r="R23" s="15">
        <v>0</v>
      </c>
      <c r="S23" s="15"/>
      <c r="T23" s="17">
        <f t="shared" si="0"/>
        <v>18816.370000000003</v>
      </c>
    </row>
    <row r="24" spans="1:20" ht="12.75">
      <c r="A24" s="14" t="s">
        <v>9</v>
      </c>
      <c r="B24" s="114">
        <v>22235.2</v>
      </c>
      <c r="C24" s="115"/>
      <c r="D24" s="43">
        <v>21725.93</v>
      </c>
      <c r="E24" s="44"/>
      <c r="F24" s="15">
        <v>2139.24</v>
      </c>
      <c r="G24" s="15">
        <v>3119.725</v>
      </c>
      <c r="H24" s="16">
        <v>0</v>
      </c>
      <c r="I24" s="15">
        <v>0</v>
      </c>
      <c r="J24" s="15">
        <v>2317.68</v>
      </c>
      <c r="K24" s="15"/>
      <c r="L24" s="15"/>
      <c r="M24" s="15">
        <v>3119.725</v>
      </c>
      <c r="N24" s="15">
        <v>0</v>
      </c>
      <c r="O24" s="15">
        <v>0</v>
      </c>
      <c r="P24" s="45">
        <v>0</v>
      </c>
      <c r="Q24" s="45">
        <v>0</v>
      </c>
      <c r="R24" s="15">
        <v>0</v>
      </c>
      <c r="S24" s="15"/>
      <c r="T24" s="17">
        <f t="shared" si="0"/>
        <v>10696.37</v>
      </c>
    </row>
    <row r="25" spans="1:20" ht="12.75">
      <c r="A25" s="14" t="s">
        <v>42</v>
      </c>
      <c r="B25" s="114">
        <v>22235.2</v>
      </c>
      <c r="C25" s="115"/>
      <c r="D25" s="43">
        <v>19782.78</v>
      </c>
      <c r="E25" s="44"/>
      <c r="F25" s="15">
        <v>2139.24</v>
      </c>
      <c r="G25" s="15">
        <v>3119.725</v>
      </c>
      <c r="H25" s="16">
        <v>0</v>
      </c>
      <c r="I25" s="15">
        <v>0</v>
      </c>
      <c r="J25" s="15">
        <v>2317.68</v>
      </c>
      <c r="K25" s="15"/>
      <c r="L25" s="15"/>
      <c r="M25" s="15">
        <v>3119.725</v>
      </c>
      <c r="N25" s="15">
        <v>0</v>
      </c>
      <c r="O25" s="15">
        <v>1618.51</v>
      </c>
      <c r="P25" s="45">
        <f>1526+1146</f>
        <v>2672</v>
      </c>
      <c r="Q25" s="45">
        <v>0</v>
      </c>
      <c r="R25" s="15">
        <v>0</v>
      </c>
      <c r="S25" s="15"/>
      <c r="T25" s="17">
        <f t="shared" si="0"/>
        <v>14986.880000000001</v>
      </c>
    </row>
    <row r="26" spans="1:20" ht="12.75">
      <c r="A26" s="14" t="s">
        <v>43</v>
      </c>
      <c r="B26" s="114">
        <v>22235.2</v>
      </c>
      <c r="C26" s="115"/>
      <c r="D26" s="43">
        <v>21587.36</v>
      </c>
      <c r="E26" s="44"/>
      <c r="F26" s="15">
        <v>2139.24</v>
      </c>
      <c r="G26" s="15">
        <v>3119.725</v>
      </c>
      <c r="H26" s="16">
        <v>0</v>
      </c>
      <c r="I26" s="15">
        <v>1400</v>
      </c>
      <c r="J26" s="15">
        <v>2317.68</v>
      </c>
      <c r="K26" s="15"/>
      <c r="L26" s="15"/>
      <c r="M26" s="15">
        <v>3119.725</v>
      </c>
      <c r="N26" s="15">
        <v>0</v>
      </c>
      <c r="O26" s="15">
        <v>4650</v>
      </c>
      <c r="P26" s="45">
        <v>0</v>
      </c>
      <c r="Q26" s="45">
        <v>0</v>
      </c>
      <c r="R26" s="15">
        <v>0</v>
      </c>
      <c r="S26" s="15"/>
      <c r="T26" s="17">
        <f t="shared" si="0"/>
        <v>16746.370000000003</v>
      </c>
    </row>
    <row r="27" spans="1:20" ht="12.75">
      <c r="A27" s="14" t="s">
        <v>44</v>
      </c>
      <c r="B27" s="114"/>
      <c r="C27" s="115"/>
      <c r="D27" s="43"/>
      <c r="E27" s="44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45"/>
      <c r="Q27" s="45"/>
      <c r="R27" s="15"/>
      <c r="S27" s="15"/>
      <c r="T27" s="17"/>
    </row>
    <row r="28" spans="1:20" ht="12.75">
      <c r="A28" s="14" t="s">
        <v>45</v>
      </c>
      <c r="B28" s="114"/>
      <c r="C28" s="115"/>
      <c r="D28" s="43"/>
      <c r="E28" s="44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45"/>
      <c r="Q28" s="45"/>
      <c r="R28" s="15"/>
      <c r="S28" s="15"/>
      <c r="T28" s="17"/>
    </row>
    <row r="29" spans="1:20" ht="24">
      <c r="A29" s="18" t="s">
        <v>46</v>
      </c>
      <c r="B29" s="114">
        <v>0</v>
      </c>
      <c r="C29" s="115"/>
      <c r="D29" s="43">
        <f>900+900+900</f>
        <v>2700</v>
      </c>
      <c r="E29" s="2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45"/>
      <c r="Q29" s="45"/>
      <c r="R29" s="15"/>
      <c r="S29" s="15"/>
      <c r="T29" s="17"/>
    </row>
    <row r="30" spans="1:20" ht="12.75">
      <c r="A30" s="19" t="s">
        <v>2</v>
      </c>
      <c r="B30" s="116">
        <f>SUM(B17:B29)</f>
        <v>222352.00000000006</v>
      </c>
      <c r="C30" s="117"/>
      <c r="D30" s="28">
        <f>SUM(D17:D29)</f>
        <v>204939.64</v>
      </c>
      <c r="E30" s="46"/>
      <c r="F30" s="46">
        <f>SUM(F17:F29)</f>
        <v>21392.399999999994</v>
      </c>
      <c r="G30" s="46">
        <f>SUM(G17:G29)</f>
        <v>31197.249999999993</v>
      </c>
      <c r="H30" s="46">
        <f>SUM(H17:H29)</f>
        <v>0</v>
      </c>
      <c r="I30" s="46">
        <f>SUM(I17:I29)</f>
        <v>6300</v>
      </c>
      <c r="J30" s="46">
        <f>SUM(J17:J29)</f>
        <v>23176.8</v>
      </c>
      <c r="K30" s="46"/>
      <c r="L30" s="46"/>
      <c r="M30" s="46">
        <f aca="true" t="shared" si="1" ref="M30:R30">SUM(M17:M29)</f>
        <v>31197.249999999993</v>
      </c>
      <c r="N30" s="46">
        <f t="shared" si="1"/>
        <v>0</v>
      </c>
      <c r="O30" s="46">
        <f t="shared" si="1"/>
        <v>11805.51</v>
      </c>
      <c r="P30" s="28">
        <f t="shared" si="1"/>
        <v>10792</v>
      </c>
      <c r="Q30" s="28">
        <f t="shared" si="1"/>
        <v>0</v>
      </c>
      <c r="R30" s="46">
        <f t="shared" si="1"/>
        <v>0</v>
      </c>
      <c r="S30" s="46"/>
      <c r="T30" s="47">
        <f>SUM(T17:T29)</f>
        <v>135861.21</v>
      </c>
    </row>
    <row r="31" spans="1:20" ht="12.75">
      <c r="A31" s="27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6" t="s">
        <v>63</v>
      </c>
      <c r="R31" s="118">
        <f>SUM(E15+D30-T30)</f>
        <v>204477.46</v>
      </c>
      <c r="S31" s="118"/>
      <c r="T31" s="118"/>
    </row>
    <row r="32" spans="1:20" ht="12.75">
      <c r="A32" s="27"/>
      <c r="B32" s="98"/>
      <c r="C32" s="9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2.75">
      <c r="A33" s="27" t="s">
        <v>6</v>
      </c>
      <c r="B33" s="98">
        <v>2611</v>
      </c>
      <c r="C33" s="98"/>
      <c r="D33" s="24" t="s">
        <v>14</v>
      </c>
      <c r="E33" s="24"/>
      <c r="F33" s="24"/>
      <c r="G33" s="24"/>
      <c r="H33" s="24"/>
      <c r="I33" s="24"/>
      <c r="J33" s="58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2.75">
      <c r="A34" s="27" t="s">
        <v>3</v>
      </c>
      <c r="B34" s="98">
        <v>2926</v>
      </c>
      <c r="C34" s="98"/>
      <c r="D34" s="24" t="s">
        <v>64</v>
      </c>
      <c r="E34" s="24"/>
      <c r="F34" s="58"/>
      <c r="G34" s="58"/>
      <c r="H34" s="58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2.75">
      <c r="A35" s="27" t="s">
        <v>10</v>
      </c>
      <c r="B35" s="98">
        <v>1618.51</v>
      </c>
      <c r="C35" s="98"/>
      <c r="D35" s="24" t="s">
        <v>65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2.75">
      <c r="A36" s="27" t="s">
        <v>11</v>
      </c>
      <c r="B36" s="98">
        <v>4650</v>
      </c>
      <c r="C36" s="98"/>
      <c r="D36" s="24" t="s">
        <v>74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2.75">
      <c r="A37" s="27"/>
      <c r="B37" s="98"/>
      <c r="C37" s="9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2.75">
      <c r="A38" s="27"/>
      <c r="B38" s="98"/>
      <c r="C38" s="9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2.75">
      <c r="A39" s="27"/>
      <c r="B39" s="98"/>
      <c r="C39" s="98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2.75">
      <c r="A40" s="27"/>
      <c r="B40" s="99"/>
      <c r="C40" s="99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3:20" ht="12.75">
      <c r="C41" s="48"/>
      <c r="R41" s="100"/>
      <c r="S41" s="100"/>
      <c r="T41" s="100"/>
    </row>
    <row r="42" spans="1:20" ht="15">
      <c r="A42" s="101" t="s">
        <v>47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12.75">
      <c r="A43" s="87" t="s">
        <v>48</v>
      </c>
      <c r="B43" s="88"/>
      <c r="C43" s="102" t="s">
        <v>7</v>
      </c>
      <c r="D43" s="103"/>
      <c r="E43" s="103"/>
      <c r="F43" s="103"/>
      <c r="G43" s="103"/>
      <c r="H43" s="103"/>
      <c r="I43" s="103"/>
      <c r="J43" s="103"/>
      <c r="K43" s="104"/>
      <c r="L43" s="108" t="s">
        <v>49</v>
      </c>
      <c r="M43" s="109"/>
      <c r="N43" s="110"/>
      <c r="O43" s="91" t="s">
        <v>50</v>
      </c>
      <c r="P43" s="91"/>
      <c r="Q43" s="87" t="s">
        <v>51</v>
      </c>
      <c r="R43" s="88"/>
      <c r="S43" s="49"/>
      <c r="T43" s="91" t="s">
        <v>52</v>
      </c>
    </row>
    <row r="44" spans="1:20" ht="12.75">
      <c r="A44" s="89"/>
      <c r="B44" s="90"/>
      <c r="C44" s="105"/>
      <c r="D44" s="106"/>
      <c r="E44" s="106"/>
      <c r="F44" s="106"/>
      <c r="G44" s="106"/>
      <c r="H44" s="106"/>
      <c r="I44" s="106"/>
      <c r="J44" s="106"/>
      <c r="K44" s="107"/>
      <c r="L44" s="111"/>
      <c r="M44" s="112"/>
      <c r="N44" s="113"/>
      <c r="O44" s="92"/>
      <c r="P44" s="92"/>
      <c r="Q44" s="89"/>
      <c r="R44" s="90"/>
      <c r="S44" s="50"/>
      <c r="T44" s="92"/>
    </row>
    <row r="45" spans="1:20" ht="12.75">
      <c r="A45" s="76"/>
      <c r="B45" s="77"/>
      <c r="C45" s="78" t="s">
        <v>53</v>
      </c>
      <c r="D45" s="79"/>
      <c r="E45" s="79"/>
      <c r="F45" s="79"/>
      <c r="G45" s="79"/>
      <c r="H45" s="79"/>
      <c r="I45" s="79"/>
      <c r="J45" s="79"/>
      <c r="K45" s="80"/>
      <c r="L45" s="93"/>
      <c r="M45" s="94"/>
      <c r="N45" s="95"/>
      <c r="O45" s="3"/>
      <c r="P45" s="3"/>
      <c r="Q45" s="96"/>
      <c r="R45" s="97"/>
      <c r="S45" s="62"/>
      <c r="T45" s="3"/>
    </row>
    <row r="46" spans="1:20" ht="12.75">
      <c r="A46" s="76"/>
      <c r="B46" s="77"/>
      <c r="C46" s="78" t="s">
        <v>54</v>
      </c>
      <c r="D46" s="79"/>
      <c r="E46" s="79"/>
      <c r="F46" s="79"/>
      <c r="G46" s="79"/>
      <c r="H46" s="79"/>
      <c r="I46" s="79"/>
      <c r="J46" s="79"/>
      <c r="K46" s="80"/>
      <c r="L46" s="81" t="s">
        <v>71</v>
      </c>
      <c r="M46" s="82"/>
      <c r="N46" s="83"/>
      <c r="O46" s="20">
        <v>0.05</v>
      </c>
      <c r="P46" s="21"/>
      <c r="Q46" s="68">
        <f>SUM(O46*2002.5*12)</f>
        <v>1201.5</v>
      </c>
      <c r="R46" s="69"/>
      <c r="S46" s="29"/>
      <c r="T46" s="20"/>
    </row>
    <row r="47" spans="1:20" ht="12.75">
      <c r="A47" s="76"/>
      <c r="B47" s="77"/>
      <c r="C47" s="78" t="s">
        <v>55</v>
      </c>
      <c r="D47" s="79"/>
      <c r="E47" s="79"/>
      <c r="F47" s="79"/>
      <c r="G47" s="79"/>
      <c r="H47" s="79"/>
      <c r="I47" s="79"/>
      <c r="J47" s="79"/>
      <c r="K47" s="80"/>
      <c r="L47" s="81" t="s">
        <v>71</v>
      </c>
      <c r="M47" s="82"/>
      <c r="N47" s="83"/>
      <c r="O47" s="20">
        <v>0.05</v>
      </c>
      <c r="P47" s="21"/>
      <c r="Q47" s="68">
        <f aca="true" t="shared" si="2" ref="Q47:Q52">SUM(O47*2002.5*12)</f>
        <v>1201.5</v>
      </c>
      <c r="R47" s="69"/>
      <c r="S47" s="29"/>
      <c r="T47" s="20"/>
    </row>
    <row r="48" spans="1:20" ht="12.75">
      <c r="A48" s="76"/>
      <c r="B48" s="77"/>
      <c r="C48" s="78" t="s">
        <v>56</v>
      </c>
      <c r="D48" s="79"/>
      <c r="E48" s="79"/>
      <c r="F48" s="79"/>
      <c r="G48" s="79"/>
      <c r="H48" s="79"/>
      <c r="I48" s="79"/>
      <c r="J48" s="79"/>
      <c r="K48" s="80"/>
      <c r="L48" s="81" t="s">
        <v>57</v>
      </c>
      <c r="M48" s="82"/>
      <c r="N48" s="83"/>
      <c r="O48" s="20">
        <v>0.15</v>
      </c>
      <c r="P48" s="21"/>
      <c r="Q48" s="68">
        <f t="shared" si="2"/>
        <v>3604.5</v>
      </c>
      <c r="R48" s="69"/>
      <c r="S48" s="29"/>
      <c r="T48" s="20"/>
    </row>
    <row r="49" spans="1:20" ht="12.75">
      <c r="A49" s="68"/>
      <c r="B49" s="69"/>
      <c r="C49" s="84" t="s">
        <v>58</v>
      </c>
      <c r="D49" s="85"/>
      <c r="E49" s="85"/>
      <c r="F49" s="85"/>
      <c r="G49" s="85"/>
      <c r="H49" s="85"/>
      <c r="I49" s="85"/>
      <c r="J49" s="85"/>
      <c r="K49" s="86"/>
      <c r="L49" s="81" t="s">
        <v>71</v>
      </c>
      <c r="M49" s="82"/>
      <c r="N49" s="83"/>
      <c r="O49" s="1">
        <v>0.15</v>
      </c>
      <c r="P49" s="1"/>
      <c r="Q49" s="68">
        <f t="shared" si="2"/>
        <v>3604.5</v>
      </c>
      <c r="R49" s="69"/>
      <c r="S49" s="29"/>
      <c r="T49" s="1"/>
    </row>
    <row r="50" spans="1:20" ht="12.75">
      <c r="A50" s="68"/>
      <c r="B50" s="69"/>
      <c r="C50" s="73" t="s">
        <v>59</v>
      </c>
      <c r="D50" s="74"/>
      <c r="E50" s="74"/>
      <c r="F50" s="74"/>
      <c r="G50" s="74"/>
      <c r="H50" s="74"/>
      <c r="I50" s="74"/>
      <c r="J50" s="74"/>
      <c r="K50" s="75"/>
      <c r="L50" s="65" t="s">
        <v>60</v>
      </c>
      <c r="M50" s="66"/>
      <c r="N50" s="67"/>
      <c r="O50" s="1">
        <v>0.25</v>
      </c>
      <c r="P50" s="1"/>
      <c r="Q50" s="68">
        <f t="shared" si="2"/>
        <v>6007.5</v>
      </c>
      <c r="R50" s="69"/>
      <c r="S50" s="29"/>
      <c r="T50" s="1"/>
    </row>
    <row r="51" spans="1:20" ht="12.75">
      <c r="A51" s="68"/>
      <c r="B51" s="69"/>
      <c r="C51" s="73" t="s">
        <v>61</v>
      </c>
      <c r="D51" s="74"/>
      <c r="E51" s="74"/>
      <c r="F51" s="74"/>
      <c r="G51" s="74"/>
      <c r="H51" s="74"/>
      <c r="I51" s="74"/>
      <c r="J51" s="74"/>
      <c r="K51" s="75"/>
      <c r="L51" s="65" t="s">
        <v>60</v>
      </c>
      <c r="M51" s="66"/>
      <c r="N51" s="67"/>
      <c r="O51" s="1">
        <v>0.1</v>
      </c>
      <c r="P51" s="22"/>
      <c r="Q51" s="68">
        <f t="shared" si="2"/>
        <v>2403</v>
      </c>
      <c r="R51" s="69"/>
      <c r="S51" s="29"/>
      <c r="T51" s="1"/>
    </row>
    <row r="52" spans="1:20" ht="12.75">
      <c r="A52" s="68"/>
      <c r="B52" s="69"/>
      <c r="C52" s="84" t="s">
        <v>62</v>
      </c>
      <c r="D52" s="85"/>
      <c r="E52" s="85"/>
      <c r="F52" s="85"/>
      <c r="G52" s="85"/>
      <c r="H52" s="85"/>
      <c r="I52" s="85"/>
      <c r="J52" s="85"/>
      <c r="K52" s="86"/>
      <c r="L52" s="65" t="s">
        <v>60</v>
      </c>
      <c r="M52" s="66"/>
      <c r="N52" s="67"/>
      <c r="O52" s="1">
        <v>0.25</v>
      </c>
      <c r="P52" s="1"/>
      <c r="Q52" s="68">
        <f t="shared" si="2"/>
        <v>6007.5</v>
      </c>
      <c r="R52" s="69"/>
      <c r="S52" s="29"/>
      <c r="T52" s="1"/>
    </row>
    <row r="53" spans="5:20" ht="12.75">
      <c r="E53" s="51" t="s">
        <v>13</v>
      </c>
      <c r="F53" s="52"/>
      <c r="G53" s="52"/>
      <c r="H53" s="52"/>
      <c r="I53" s="52"/>
      <c r="J53" s="52"/>
      <c r="K53" s="52"/>
      <c r="L53" s="52"/>
      <c r="M53" s="52"/>
      <c r="N53" s="52"/>
      <c r="O53" s="53">
        <f>SUM(O46:O52)</f>
        <v>1</v>
      </c>
      <c r="P53" s="54"/>
      <c r="Q53" s="68">
        <f>SUM(Q46:Q52)</f>
        <v>24030</v>
      </c>
      <c r="R53" s="69"/>
      <c r="S53" s="29"/>
      <c r="T53" s="1"/>
    </row>
  </sheetData>
  <sheetProtection/>
  <mergeCells count="101">
    <mergeCell ref="B11:D11"/>
    <mergeCell ref="A1:T1"/>
    <mergeCell ref="A2:T2"/>
    <mergeCell ref="A3:E3"/>
    <mergeCell ref="F3:R3"/>
    <mergeCell ref="B4:E4"/>
    <mergeCell ref="A15:D15"/>
    <mergeCell ref="B16:C16"/>
    <mergeCell ref="P12:Q12"/>
    <mergeCell ref="T4:T6"/>
    <mergeCell ref="B5:B6"/>
    <mergeCell ref="C5:C6"/>
    <mergeCell ref="D5:D6"/>
    <mergeCell ref="R4:R6"/>
    <mergeCell ref="S4:S6"/>
    <mergeCell ref="I5:I6"/>
    <mergeCell ref="M5:M6"/>
    <mergeCell ref="G5:G6"/>
    <mergeCell ref="H5:H6"/>
    <mergeCell ref="F4:O4"/>
    <mergeCell ref="P4:Q5"/>
    <mergeCell ref="F14:T14"/>
    <mergeCell ref="J5:J6"/>
    <mergeCell ref="B21:C21"/>
    <mergeCell ref="E5:E6"/>
    <mergeCell ref="F5:F6"/>
    <mergeCell ref="N5:O5"/>
    <mergeCell ref="B8:D8"/>
    <mergeCell ref="B9:D9"/>
    <mergeCell ref="A12:D12"/>
    <mergeCell ref="F12:O12"/>
    <mergeCell ref="K5:K6"/>
    <mergeCell ref="L5:L6"/>
    <mergeCell ref="B22:C22"/>
    <mergeCell ref="A13:E13"/>
    <mergeCell ref="A14:E14"/>
    <mergeCell ref="B17:C17"/>
    <mergeCell ref="B24:C24"/>
    <mergeCell ref="B25:C25"/>
    <mergeCell ref="B23:C23"/>
    <mergeCell ref="B18:C18"/>
    <mergeCell ref="B19:C19"/>
    <mergeCell ref="B20:C20"/>
    <mergeCell ref="B26:C26"/>
    <mergeCell ref="B27:C27"/>
    <mergeCell ref="B28:C28"/>
    <mergeCell ref="B29:C29"/>
    <mergeCell ref="B30:C30"/>
    <mergeCell ref="R31:T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R41:T41"/>
    <mergeCell ref="A42:T42"/>
    <mergeCell ref="A43:B44"/>
    <mergeCell ref="C43:K44"/>
    <mergeCell ref="L43:N44"/>
    <mergeCell ref="O43:O44"/>
    <mergeCell ref="P43:P44"/>
    <mergeCell ref="Q43:R44"/>
    <mergeCell ref="T43:T44"/>
    <mergeCell ref="A45:B45"/>
    <mergeCell ref="C45:K45"/>
    <mergeCell ref="L45:N45"/>
    <mergeCell ref="Q45:R45"/>
    <mergeCell ref="L52:N52"/>
    <mergeCell ref="C50:K50"/>
    <mergeCell ref="A46:B46"/>
    <mergeCell ref="C46:K46"/>
    <mergeCell ref="L46:N46"/>
    <mergeCell ref="Q46:R46"/>
    <mergeCell ref="A47:B47"/>
    <mergeCell ref="C47:K47"/>
    <mergeCell ref="L47:N47"/>
    <mergeCell ref="Q47:R47"/>
    <mergeCell ref="L48:N48"/>
    <mergeCell ref="A52:B52"/>
    <mergeCell ref="Q48:R48"/>
    <mergeCell ref="Q52:R52"/>
    <mergeCell ref="A49:B49"/>
    <mergeCell ref="C49:K49"/>
    <mergeCell ref="L49:N49"/>
    <mergeCell ref="Q49:R49"/>
    <mergeCell ref="A50:B50"/>
    <mergeCell ref="C52:K52"/>
    <mergeCell ref="L50:N50"/>
    <mergeCell ref="Q50:R50"/>
    <mergeCell ref="Q53:R53"/>
    <mergeCell ref="B10:D10"/>
    <mergeCell ref="A51:B51"/>
    <mergeCell ref="C51:K51"/>
    <mergeCell ref="L51:N51"/>
    <mergeCell ref="Q51:R51"/>
    <mergeCell ref="A48:B48"/>
    <mergeCell ref="C48:K48"/>
  </mergeCells>
  <printOptions/>
  <pageMargins left="0.0625" right="0.08333333333333333" top="0.3020833333333333" bottom="0.08333333333333333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den</cp:lastModifiedBy>
  <cp:lastPrinted>2018-12-04T04:48:56Z</cp:lastPrinted>
  <dcterms:created xsi:type="dcterms:W3CDTF">2011-07-19T05:50:16Z</dcterms:created>
  <dcterms:modified xsi:type="dcterms:W3CDTF">2018-12-05T13:09:17Z</dcterms:modified>
  <cp:category/>
  <cp:version/>
  <cp:contentType/>
  <cp:contentStatus/>
</cp:coreProperties>
</file>