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18" sheetId="1" r:id="rId1"/>
  </sheets>
  <definedNames>
    <definedName name="_xlnm.Print_Area" localSheetId="0">'2018'!$B$32:$G$40</definedName>
  </definedNames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17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185р-лампочка</t>
        </r>
      </text>
    </comment>
    <comment ref="O1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кв.25-дезинсекция-2494р</t>
        </r>
      </text>
    </comment>
    <comment ref="O2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570-ср-во от блох,кисточки,известь
500-чистка фильтров на отоплении</t>
        </r>
      </text>
    </comment>
    <comment ref="O23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129р-краска</t>
        </r>
      </text>
    </comment>
    <comment ref="O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1382-протравка блох в подвале</t>
        </r>
      </text>
    </comment>
    <comment ref="O2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1084-тех.обслуживание ОДГО</t>
        </r>
      </text>
    </comment>
    <comment ref="O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1070-лампочки,предохранители и т.д.
498-цемент,известь,саморез</t>
        </r>
      </text>
    </comment>
  </commentList>
</comments>
</file>

<file path=xl/sharedStrings.xml><?xml version="1.0" encoding="utf-8"?>
<sst xmlns="http://schemas.openxmlformats.org/spreadsheetml/2006/main" count="93" uniqueCount="83">
  <si>
    <t>Содержание</t>
  </si>
  <si>
    <t>март</t>
  </si>
  <si>
    <t>ремонт</t>
  </si>
  <si>
    <t>итого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</si>
  <si>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</si>
  <si>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</si>
  <si>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</si>
  <si>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</si>
  <si>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</si>
  <si>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</si>
  <si>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</si>
  <si>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</si>
  <si>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январь</t>
  </si>
  <si>
    <t>февраль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</si>
  <si>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</si>
  <si>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</si>
  <si>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</si>
  <si>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</si>
  <si>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</si>
  <si>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</si>
  <si>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</si>
  <si>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</si>
  <si>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</si>
  <si>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</si>
  <si>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</si>
  <si>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</si>
  <si>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</si>
  <si>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</si>
  <si>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</si>
  <si>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</si>
  <si>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</si>
  <si>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</si>
  <si>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</si>
  <si>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</si>
  <si>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</si>
  <si>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</si>
  <si>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</si>
  <si>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</si>
  <si>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</si>
  <si>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</si>
  <si>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</si>
  <si>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</si>
  <si>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</si>
  <si>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</si>
  <si>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</si>
  <si>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</si>
  <si>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</si>
  <si>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</si>
  <si>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Наименование работ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</si>
  <si>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</si>
  <si>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</si>
  <si>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</si>
  <si>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</si>
  <si>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</si>
  <si>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</si>
  <si>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</si>
  <si>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</si>
  <si>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</si>
  <si>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</si>
  <si>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</si>
  <si>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</si>
  <si>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</si>
  <si>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</si>
  <si>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</si>
  <si>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ИТОГО:</t>
  </si>
  <si>
    <t>тех.обслуживание ОДГО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</si>
  <si>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</si>
  <si>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</si>
  <si>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</si>
  <si>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</si>
  <si>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</si>
  <si>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</si>
  <si>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</si>
  <si>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услуги сторонних организаций, разовые работы</t>
  </si>
  <si>
    <t>Информация о доходах и расходах по дому __Осенняя 21__на 2018год.</t>
  </si>
  <si>
    <t>лампочка</t>
  </si>
  <si>
    <t>кв.25-дезинсекция</t>
  </si>
  <si>
    <t>ср-во от блох,кисточки,известь</t>
  </si>
  <si>
    <t>чистка фильтров на отоплении</t>
  </si>
  <si>
    <t>краска</t>
  </si>
  <si>
    <t>протравка блох в подвале</t>
  </si>
  <si>
    <t>лампочки,предохранители и т.д.</t>
  </si>
  <si>
    <t>цемент,известь,саморез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</si>
</sst>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2" borderId="13" xfId="0" applyNumberFormat="1" applyFont="1" applyFill="1" applyBorder="1" applyAlignment="1">
      <alignment horizontal="right" vertical="top" wrapText="1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2" fontId="5" fillId="32" borderId="16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0" borderId="0" xfId="0" applyNumberFormat="1" applyFont="1" applyFill="1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9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/>
    </xf>
    <xf numFmtId="0" fontId="7" fillId="32" borderId="15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5" borderId="15" xfId="0" applyFill="1" applyBorder="1" applyAlignment="1">
      <alignment horizontal="left" wrapText="1"/>
    </xf>
    <xf numFmtId="0" fontId="0" fillId="35" borderId="19" xfId="0" applyFill="1" applyBorder="1" applyAlignment="1">
      <alignment horizontal="left" wrapText="1"/>
    </xf>
    <xf numFmtId="0" fontId="0" fillId="35" borderId="16" xfId="0" applyFill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172" fontId="6" fillId="0" borderId="21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2" fontId="1" fillId="34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5" borderId="16" xfId="0" applyFill="1" applyBorder="1" applyAlignment="1">
      <alignment/>
    </xf>
    <xf numFmtId="0" fontId="2" fillId="32" borderId="19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3" fillId="0" borderId="15" xfId="0" applyNumberFormat="1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3"/>
  <sheetViews>
    <sheetView tabSelected="1" workbookViewId="0" topLeftCell="A13">
      <selection activeCell="M33" sqref="M33"/>
    </sheetView>
  </sheetViews>
  <sheetFormatPr defaultColWidth="9.00390625" defaultRowHeight="12.75"/>
  <cols>
    <col min="1" max="1" width="8.00390625" style="0" customWidth="1"/>
    <col min="2" max="2" width="6.625" style="0" customWidth="1"/>
    <col min="3" max="3" width="7.375" style="0" customWidth="1"/>
    <col min="4" max="4" width="8.625" style="0" customWidth="1"/>
    <col min="5" max="5" width="8.00390625" style="0" customWidth="1"/>
    <col min="8" max="8" width="8.375" style="0" customWidth="1"/>
    <col min="9" max="9" width="8.00390625" style="0" customWidth="1"/>
    <col min="10" max="10" width="8.875" style="0" customWidth="1"/>
    <col min="11" max="11" width="0.12890625" style="0" hidden="1" customWidth="1"/>
    <col min="12" max="12" width="0.2421875" style="0" hidden="1" customWidth="1"/>
    <col min="19" max="19" width="9.125" style="0" hidden="1" customWidth="1"/>
  </cols>
  <sheetData>
    <row r="1" spans="1:20" ht="15.75">
      <c r="A1" s="105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2.75" hidden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2.75">
      <c r="A3" s="107"/>
      <c r="B3" s="148"/>
      <c r="C3" s="148"/>
      <c r="D3" s="148"/>
      <c r="E3" s="149"/>
      <c r="F3" s="59" t="s">
        <v>14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60"/>
      <c r="S3" s="29"/>
      <c r="T3" s="1"/>
    </row>
    <row r="4" spans="1:20" ht="12.75">
      <c r="A4" s="2"/>
      <c r="B4" s="150" t="s">
        <v>15</v>
      </c>
      <c r="C4" s="151"/>
      <c r="D4" s="151"/>
      <c r="E4" s="152"/>
      <c r="F4" s="109" t="s">
        <v>0</v>
      </c>
      <c r="G4" s="110"/>
      <c r="H4" s="110"/>
      <c r="I4" s="110"/>
      <c r="J4" s="110"/>
      <c r="K4" s="110"/>
      <c r="L4" s="110"/>
      <c r="M4" s="110"/>
      <c r="N4" s="110"/>
      <c r="O4" s="110"/>
      <c r="P4" s="111" t="s">
        <v>16</v>
      </c>
      <c r="Q4" s="112"/>
      <c r="R4" s="115" t="s">
        <v>17</v>
      </c>
      <c r="S4" s="153"/>
      <c r="T4" s="118" t="s">
        <v>4</v>
      </c>
    </row>
    <row r="5" spans="1:20" ht="45.75" customHeight="1">
      <c r="A5" s="3"/>
      <c r="B5" s="61" t="s">
        <v>18</v>
      </c>
      <c r="C5" s="61" t="s">
        <v>2</v>
      </c>
      <c r="D5" s="61" t="s">
        <v>68</v>
      </c>
      <c r="E5" s="102" t="s">
        <v>3</v>
      </c>
      <c r="F5" s="100" t="s">
        <v>19</v>
      </c>
      <c r="G5" s="100" t="s">
        <v>20</v>
      </c>
      <c r="H5" s="100" t="s">
        <v>21</v>
      </c>
      <c r="I5" s="100" t="s">
        <v>22</v>
      </c>
      <c r="J5" s="100" t="s">
        <v>23</v>
      </c>
      <c r="K5" s="100" t="s">
        <v>24</v>
      </c>
      <c r="L5" s="100" t="s">
        <v>25</v>
      </c>
      <c r="M5" s="100" t="s">
        <v>26</v>
      </c>
      <c r="N5" s="92" t="s">
        <v>27</v>
      </c>
      <c r="O5" s="94"/>
      <c r="P5" s="113"/>
      <c r="Q5" s="114"/>
      <c r="R5" s="116"/>
      <c r="S5" s="154"/>
      <c r="T5" s="119"/>
    </row>
    <row r="6" spans="1:20" ht="124.5" customHeight="1">
      <c r="A6" s="5"/>
      <c r="B6" s="62"/>
      <c r="C6" s="62"/>
      <c r="D6" s="62"/>
      <c r="E6" s="103"/>
      <c r="F6" s="101"/>
      <c r="G6" s="101"/>
      <c r="H6" s="101"/>
      <c r="I6" s="101"/>
      <c r="J6" s="101"/>
      <c r="K6" s="101"/>
      <c r="L6" s="101"/>
      <c r="M6" s="101"/>
      <c r="N6" s="30" t="s">
        <v>69</v>
      </c>
      <c r="O6" s="30" t="s">
        <v>73</v>
      </c>
      <c r="P6" s="4" t="s">
        <v>28</v>
      </c>
      <c r="Q6" s="4" t="s">
        <v>29</v>
      </c>
      <c r="R6" s="117"/>
      <c r="S6" s="155"/>
      <c r="T6" s="120"/>
    </row>
    <row r="7" spans="1:20" ht="14.25">
      <c r="A7" s="6">
        <v>2016</v>
      </c>
      <c r="B7" s="31">
        <v>7</v>
      </c>
      <c r="C7" s="31">
        <v>5</v>
      </c>
      <c r="D7" s="31">
        <v>0</v>
      </c>
      <c r="E7" s="8">
        <f>SUM(B7:D7)</f>
        <v>12</v>
      </c>
      <c r="F7" s="32">
        <v>0.9</v>
      </c>
      <c r="G7" s="32">
        <v>0</v>
      </c>
      <c r="H7" s="32">
        <v>1.6</v>
      </c>
      <c r="I7" s="32">
        <v>0</v>
      </c>
      <c r="J7" s="32">
        <v>1.4</v>
      </c>
      <c r="K7" s="32">
        <v>0</v>
      </c>
      <c r="L7" s="32">
        <v>0</v>
      </c>
      <c r="M7" s="32">
        <v>2.1</v>
      </c>
      <c r="N7" s="32">
        <v>0</v>
      </c>
      <c r="O7" s="32">
        <v>1</v>
      </c>
      <c r="P7" s="33">
        <v>2.5</v>
      </c>
      <c r="Q7" s="33">
        <v>2.5</v>
      </c>
      <c r="R7" s="34">
        <v>0</v>
      </c>
      <c r="S7" s="34">
        <v>0</v>
      </c>
      <c r="T7" s="7">
        <f>SUM(F7:S7)</f>
        <v>12</v>
      </c>
    </row>
    <row r="8" spans="1:20" ht="14.25">
      <c r="A8" s="6">
        <v>2017</v>
      </c>
      <c r="B8" s="156" t="s">
        <v>70</v>
      </c>
      <c r="C8" s="157"/>
      <c r="D8" s="158"/>
      <c r="E8" s="8">
        <v>12</v>
      </c>
      <c r="F8" s="51">
        <v>0.9</v>
      </c>
      <c r="G8" s="51">
        <v>0</v>
      </c>
      <c r="H8" s="51">
        <v>1.6</v>
      </c>
      <c r="I8" s="51">
        <v>0</v>
      </c>
      <c r="J8" s="51">
        <v>1.4</v>
      </c>
      <c r="K8" s="51">
        <v>0</v>
      </c>
      <c r="L8" s="51">
        <v>0</v>
      </c>
      <c r="M8" s="51">
        <v>2.1</v>
      </c>
      <c r="N8" s="51">
        <v>0</v>
      </c>
      <c r="O8" s="51">
        <v>1</v>
      </c>
      <c r="P8" s="33">
        <v>2.5</v>
      </c>
      <c r="Q8" s="35">
        <v>2.5</v>
      </c>
      <c r="R8" s="34">
        <v>0</v>
      </c>
      <c r="S8" s="34"/>
      <c r="T8" s="7">
        <f>SUM(F8:S8)</f>
        <v>12</v>
      </c>
    </row>
    <row r="9" spans="1:20" ht="14.25">
      <c r="A9" s="6">
        <v>2017</v>
      </c>
      <c r="B9" s="156" t="s">
        <v>71</v>
      </c>
      <c r="C9" s="157"/>
      <c r="D9" s="158"/>
      <c r="E9" s="8">
        <v>12</v>
      </c>
      <c r="F9" s="58">
        <v>0.9</v>
      </c>
      <c r="G9" s="58">
        <v>0</v>
      </c>
      <c r="H9" s="58">
        <v>1.6</v>
      </c>
      <c r="I9" s="58">
        <v>0</v>
      </c>
      <c r="J9" s="58">
        <v>1.4</v>
      </c>
      <c r="K9" s="58">
        <v>0</v>
      </c>
      <c r="L9" s="58">
        <v>0</v>
      </c>
      <c r="M9" s="58">
        <v>2.1</v>
      </c>
      <c r="N9" s="58">
        <v>0</v>
      </c>
      <c r="O9" s="58">
        <v>1</v>
      </c>
      <c r="P9" s="33">
        <v>2.5</v>
      </c>
      <c r="Q9" s="33">
        <v>2.5</v>
      </c>
      <c r="R9" s="34">
        <v>0</v>
      </c>
      <c r="S9" s="34"/>
      <c r="T9" s="7">
        <v>12</v>
      </c>
    </row>
    <row r="10" spans="1:20" ht="14.25">
      <c r="A10" s="57">
        <v>2018</v>
      </c>
      <c r="B10" s="157" t="s">
        <v>70</v>
      </c>
      <c r="C10" s="157"/>
      <c r="D10" s="158"/>
      <c r="E10" s="8">
        <v>12</v>
      </c>
      <c r="F10" s="58">
        <v>0.9</v>
      </c>
      <c r="G10" s="58">
        <v>0</v>
      </c>
      <c r="H10" s="58">
        <v>1.6</v>
      </c>
      <c r="I10" s="58">
        <v>0</v>
      </c>
      <c r="J10" s="58">
        <v>1.4</v>
      </c>
      <c r="K10" s="58">
        <v>0</v>
      </c>
      <c r="L10" s="58">
        <v>0</v>
      </c>
      <c r="M10" s="58">
        <v>2.1</v>
      </c>
      <c r="N10" s="58">
        <v>0</v>
      </c>
      <c r="O10" s="58">
        <v>1</v>
      </c>
      <c r="P10" s="33">
        <v>2.5</v>
      </c>
      <c r="Q10" s="33">
        <v>2.5</v>
      </c>
      <c r="R10" s="34">
        <v>0</v>
      </c>
      <c r="S10" s="34"/>
      <c r="T10" s="7">
        <v>12</v>
      </c>
    </row>
    <row r="11" spans="1:20" ht="14.25">
      <c r="A11" s="57">
        <v>2018</v>
      </c>
      <c r="B11" s="157" t="s">
        <v>71</v>
      </c>
      <c r="C11" s="157"/>
      <c r="D11" s="158"/>
      <c r="E11" s="8">
        <v>12</v>
      </c>
      <c r="F11" s="58">
        <v>0.9</v>
      </c>
      <c r="G11" s="58">
        <v>0</v>
      </c>
      <c r="H11" s="58">
        <v>1.6</v>
      </c>
      <c r="I11" s="58">
        <v>0</v>
      </c>
      <c r="J11" s="58">
        <v>1.4</v>
      </c>
      <c r="K11" s="58">
        <v>0</v>
      </c>
      <c r="L11" s="58">
        <v>0</v>
      </c>
      <c r="M11" s="58">
        <v>2.1</v>
      </c>
      <c r="N11" s="58">
        <v>0</v>
      </c>
      <c r="O11" s="58">
        <v>1</v>
      </c>
      <c r="P11" s="33">
        <v>2.5</v>
      </c>
      <c r="Q11" s="33">
        <v>2.5</v>
      </c>
      <c r="R11" s="34">
        <v>0</v>
      </c>
      <c r="S11" s="34"/>
      <c r="T11" s="7">
        <f>SUM(F11:S11)</f>
        <v>12</v>
      </c>
    </row>
    <row r="12" spans="1:20" ht="24">
      <c r="A12" s="159" t="s">
        <v>30</v>
      </c>
      <c r="B12" s="160"/>
      <c r="C12" s="160"/>
      <c r="D12" s="161"/>
      <c r="E12" s="8">
        <v>1888.8</v>
      </c>
      <c r="F12" s="92" t="s">
        <v>31</v>
      </c>
      <c r="G12" s="93"/>
      <c r="H12" s="93"/>
      <c r="I12" s="93"/>
      <c r="J12" s="93"/>
      <c r="K12" s="93"/>
      <c r="L12" s="93"/>
      <c r="M12" s="93"/>
      <c r="N12" s="93"/>
      <c r="O12" s="94"/>
      <c r="P12" s="95" t="s">
        <v>32</v>
      </c>
      <c r="Q12" s="96"/>
      <c r="R12" s="7" t="s">
        <v>33</v>
      </c>
      <c r="S12" s="7"/>
      <c r="T12" s="7"/>
    </row>
    <row r="13" spans="1:20" ht="12.75">
      <c r="A13" s="97" t="s">
        <v>34</v>
      </c>
      <c r="B13" s="98"/>
      <c r="C13" s="98"/>
      <c r="D13" s="98"/>
      <c r="E13" s="99"/>
      <c r="F13" s="9">
        <f>E12*F7</f>
        <v>1699.92</v>
      </c>
      <c r="G13" s="9">
        <f>E12*G7</f>
        <v>0</v>
      </c>
      <c r="H13" s="9">
        <f>E12*H8</f>
        <v>3022.08</v>
      </c>
      <c r="I13" s="9">
        <f>E12*I7</f>
        <v>0</v>
      </c>
      <c r="J13" s="9">
        <f>E12*J7</f>
        <v>2644.3199999999997</v>
      </c>
      <c r="K13" s="9">
        <f>SUM(K7*2002.5)</f>
        <v>0</v>
      </c>
      <c r="L13" s="9">
        <f>SUM(L7*2002.5)</f>
        <v>0</v>
      </c>
      <c r="M13" s="9">
        <f>E12*M7</f>
        <v>3966.48</v>
      </c>
      <c r="N13" s="9">
        <f>SUM(E12*N7)</f>
        <v>0</v>
      </c>
      <c r="O13" s="9">
        <f>E12*O7</f>
        <v>1888.8</v>
      </c>
      <c r="P13" s="9">
        <f>E12*P7</f>
        <v>4722</v>
      </c>
      <c r="Q13" s="9">
        <f>E12*Q7</f>
        <v>4722</v>
      </c>
      <c r="R13" s="9">
        <f>E12*R7</f>
        <v>0</v>
      </c>
      <c r="S13" s="9">
        <v>0</v>
      </c>
      <c r="T13" s="9">
        <f>SUM(F13:R13)</f>
        <v>22665.6</v>
      </c>
    </row>
    <row r="14" spans="1:20" ht="12.75">
      <c r="A14" s="143" t="s">
        <v>35</v>
      </c>
      <c r="B14" s="143"/>
      <c r="C14" s="143"/>
      <c r="D14" s="143"/>
      <c r="E14" s="144"/>
      <c r="F14" s="85" t="s">
        <v>36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6"/>
    </row>
    <row r="15" spans="1:20" ht="22.5" customHeight="1">
      <c r="A15" s="124" t="s">
        <v>37</v>
      </c>
      <c r="B15" s="124"/>
      <c r="C15" s="124"/>
      <c r="D15" s="125"/>
      <c r="E15" s="10">
        <v>43330.310000000056</v>
      </c>
      <c r="F15" s="53"/>
      <c r="G15" s="54"/>
      <c r="H15" s="11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</row>
    <row r="16" spans="1:20" ht="12.75">
      <c r="A16" s="36"/>
      <c r="B16" s="141" t="s">
        <v>66</v>
      </c>
      <c r="C16" s="141"/>
      <c r="D16" s="37" t="s">
        <v>35</v>
      </c>
      <c r="E16" s="38" t="s">
        <v>67</v>
      </c>
      <c r="F16" s="53"/>
      <c r="G16" s="54"/>
      <c r="H16" s="11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</row>
    <row r="17" spans="1:20" ht="12.75">
      <c r="A17" s="12" t="s">
        <v>38</v>
      </c>
      <c r="B17" s="122">
        <v>21744</v>
      </c>
      <c r="C17" s="142"/>
      <c r="D17" s="39">
        <v>17747.13</v>
      </c>
      <c r="E17" s="40"/>
      <c r="F17" s="13">
        <f>1888.8*0.9</f>
        <v>1699.92</v>
      </c>
      <c r="G17" s="13">
        <v>0</v>
      </c>
      <c r="H17" s="14">
        <f>E12*H8</f>
        <v>3022.08</v>
      </c>
      <c r="I17" s="13">
        <v>0</v>
      </c>
      <c r="J17" s="13">
        <f>E12*J8</f>
        <v>2644.3199999999997</v>
      </c>
      <c r="K17" s="13">
        <v>0</v>
      </c>
      <c r="L17" s="13">
        <v>0</v>
      </c>
      <c r="M17" s="13">
        <f>E12*M8</f>
        <v>3966.48</v>
      </c>
      <c r="N17" s="13">
        <v>0</v>
      </c>
      <c r="O17" s="13">
        <v>185</v>
      </c>
      <c r="P17" s="41">
        <v>0</v>
      </c>
      <c r="Q17" s="41">
        <v>0</v>
      </c>
      <c r="R17" s="13">
        <v>0</v>
      </c>
      <c r="S17" s="13"/>
      <c r="T17" s="15">
        <f aca="true" t="shared" si="0" ref="T17:T26">SUM(F17:S17)</f>
        <v>11517.8</v>
      </c>
    </row>
    <row r="18" spans="1:20" ht="12.75">
      <c r="A18" s="12" t="s">
        <v>39</v>
      </c>
      <c r="B18" s="122">
        <v>21744</v>
      </c>
      <c r="C18" s="123"/>
      <c r="D18" s="39">
        <v>40175.33</v>
      </c>
      <c r="E18" s="40"/>
      <c r="F18" s="13">
        <v>1699.92</v>
      </c>
      <c r="G18" s="13">
        <v>0</v>
      </c>
      <c r="H18" s="14">
        <v>3022.08</v>
      </c>
      <c r="I18" s="13">
        <v>0</v>
      </c>
      <c r="J18" s="13">
        <v>2644.3199999999997</v>
      </c>
      <c r="K18" s="13">
        <v>0</v>
      </c>
      <c r="L18" s="13">
        <v>0</v>
      </c>
      <c r="M18" s="13">
        <v>3966.48</v>
      </c>
      <c r="N18" s="13">
        <v>0</v>
      </c>
      <c r="O18" s="13">
        <v>2494</v>
      </c>
      <c r="P18" s="41">
        <v>0</v>
      </c>
      <c r="Q18" s="41">
        <v>0</v>
      </c>
      <c r="R18" s="13">
        <v>0</v>
      </c>
      <c r="S18" s="13"/>
      <c r="T18" s="15">
        <f t="shared" si="0"/>
        <v>13826.8</v>
      </c>
    </row>
    <row r="19" spans="1:20" ht="12.75">
      <c r="A19" s="12" t="s">
        <v>1</v>
      </c>
      <c r="B19" s="122">
        <v>21744</v>
      </c>
      <c r="C19" s="123"/>
      <c r="D19" s="39">
        <v>15337.380000000001</v>
      </c>
      <c r="E19" s="40"/>
      <c r="F19" s="13">
        <v>1699.92</v>
      </c>
      <c r="G19" s="13">
        <v>0</v>
      </c>
      <c r="H19" s="14">
        <v>3022.08</v>
      </c>
      <c r="I19" s="13">
        <v>0</v>
      </c>
      <c r="J19" s="13">
        <v>2644.3199999999997</v>
      </c>
      <c r="K19" s="13"/>
      <c r="L19" s="13"/>
      <c r="M19" s="13">
        <v>3966.48</v>
      </c>
      <c r="N19" s="13">
        <v>0</v>
      </c>
      <c r="O19" s="13">
        <v>0</v>
      </c>
      <c r="P19" s="41">
        <v>0</v>
      </c>
      <c r="Q19" s="41">
        <v>0</v>
      </c>
      <c r="R19" s="13">
        <v>0</v>
      </c>
      <c r="S19" s="13"/>
      <c r="T19" s="15">
        <f t="shared" si="0"/>
        <v>11332.8</v>
      </c>
    </row>
    <row r="20" spans="1:20" ht="12.75">
      <c r="A20" s="12" t="s">
        <v>40</v>
      </c>
      <c r="B20" s="122">
        <v>20120.4</v>
      </c>
      <c r="C20" s="123"/>
      <c r="D20" s="39">
        <v>14806.859999999999</v>
      </c>
      <c r="E20" s="40"/>
      <c r="F20" s="13">
        <v>1699.92</v>
      </c>
      <c r="G20" s="13">
        <v>0</v>
      </c>
      <c r="H20" s="14">
        <v>3022.08</v>
      </c>
      <c r="I20" s="13">
        <v>0</v>
      </c>
      <c r="J20" s="13">
        <v>2644.3199999999997</v>
      </c>
      <c r="K20" s="13"/>
      <c r="L20" s="13"/>
      <c r="M20" s="13">
        <v>3966.48</v>
      </c>
      <c r="N20" s="13">
        <v>0</v>
      </c>
      <c r="O20" s="13">
        <f>570+500</f>
        <v>1070</v>
      </c>
      <c r="P20" s="41">
        <f>2261+1653</f>
        <v>3914</v>
      </c>
      <c r="Q20" s="41">
        <v>0</v>
      </c>
      <c r="R20" s="13">
        <v>0</v>
      </c>
      <c r="S20" s="13"/>
      <c r="T20" s="15">
        <f t="shared" si="0"/>
        <v>16316.8</v>
      </c>
    </row>
    <row r="21" spans="1:20" ht="12.75">
      <c r="A21" s="12" t="s">
        <v>6</v>
      </c>
      <c r="B21" s="122">
        <v>20120.4</v>
      </c>
      <c r="C21" s="123"/>
      <c r="D21" s="39">
        <v>22352.76</v>
      </c>
      <c r="E21" s="40"/>
      <c r="F21" s="13">
        <v>1699.92</v>
      </c>
      <c r="G21" s="13">
        <v>0</v>
      </c>
      <c r="H21" s="14">
        <v>3022.08</v>
      </c>
      <c r="I21" s="13">
        <v>0</v>
      </c>
      <c r="J21" s="13">
        <v>2644.3199999999997</v>
      </c>
      <c r="K21" s="13"/>
      <c r="L21" s="13"/>
      <c r="M21" s="13">
        <v>3966.48</v>
      </c>
      <c r="N21" s="13">
        <v>0</v>
      </c>
      <c r="O21" s="13">
        <v>0</v>
      </c>
      <c r="P21" s="41">
        <v>0</v>
      </c>
      <c r="Q21" s="41">
        <v>0</v>
      </c>
      <c r="R21" s="13">
        <v>0</v>
      </c>
      <c r="S21" s="13"/>
      <c r="T21" s="15">
        <f t="shared" si="0"/>
        <v>11332.8</v>
      </c>
    </row>
    <row r="22" spans="1:20" ht="12.75">
      <c r="A22" s="12" t="s">
        <v>7</v>
      </c>
      <c r="B22" s="122">
        <v>20120.4</v>
      </c>
      <c r="C22" s="123"/>
      <c r="D22" s="39">
        <v>30207.379999999997</v>
      </c>
      <c r="E22" s="40"/>
      <c r="F22" s="13">
        <v>1699.92</v>
      </c>
      <c r="G22" s="13">
        <v>0</v>
      </c>
      <c r="H22" s="14">
        <v>3022.08</v>
      </c>
      <c r="I22" s="13">
        <v>0</v>
      </c>
      <c r="J22" s="13">
        <v>2644.3199999999997</v>
      </c>
      <c r="K22" s="13"/>
      <c r="L22" s="13"/>
      <c r="M22" s="13">
        <v>3966.48</v>
      </c>
      <c r="N22" s="13">
        <v>0</v>
      </c>
      <c r="O22" s="13">
        <v>0</v>
      </c>
      <c r="P22" s="41">
        <v>0</v>
      </c>
      <c r="Q22" s="41">
        <v>0</v>
      </c>
      <c r="R22" s="13">
        <v>0</v>
      </c>
      <c r="S22" s="13"/>
      <c r="T22" s="15">
        <f t="shared" si="0"/>
        <v>11332.8</v>
      </c>
    </row>
    <row r="23" spans="1:20" ht="12.75">
      <c r="A23" s="12" t="s">
        <v>8</v>
      </c>
      <c r="B23" s="122">
        <v>20120.4</v>
      </c>
      <c r="C23" s="123"/>
      <c r="D23" s="39">
        <v>18311.4</v>
      </c>
      <c r="E23" s="40"/>
      <c r="F23" s="13">
        <v>1699.92</v>
      </c>
      <c r="G23" s="13">
        <v>0</v>
      </c>
      <c r="H23" s="14">
        <v>3022.08</v>
      </c>
      <c r="I23" s="13">
        <v>0</v>
      </c>
      <c r="J23" s="13">
        <v>2644.3199999999997</v>
      </c>
      <c r="K23" s="13"/>
      <c r="L23" s="13"/>
      <c r="M23" s="13">
        <v>3966.48</v>
      </c>
      <c r="N23" s="13">
        <v>0</v>
      </c>
      <c r="O23" s="13">
        <v>129</v>
      </c>
      <c r="P23" s="41">
        <v>7669</v>
      </c>
      <c r="Q23" s="41">
        <v>0</v>
      </c>
      <c r="R23" s="13">
        <v>0</v>
      </c>
      <c r="S23" s="13"/>
      <c r="T23" s="15">
        <f t="shared" si="0"/>
        <v>19130.8</v>
      </c>
    </row>
    <row r="24" spans="1:20" ht="12.75">
      <c r="A24" s="12" t="s">
        <v>9</v>
      </c>
      <c r="B24" s="122">
        <v>20120.4</v>
      </c>
      <c r="C24" s="123"/>
      <c r="D24" s="39">
        <v>16950.07</v>
      </c>
      <c r="E24" s="40"/>
      <c r="F24" s="13">
        <v>1699.92</v>
      </c>
      <c r="G24" s="13">
        <v>0</v>
      </c>
      <c r="H24" s="14">
        <v>3022.08</v>
      </c>
      <c r="I24" s="13">
        <v>0</v>
      </c>
      <c r="J24" s="13">
        <v>2644.3199999999997</v>
      </c>
      <c r="K24" s="13"/>
      <c r="L24" s="13"/>
      <c r="M24" s="13">
        <v>3966.48</v>
      </c>
      <c r="N24" s="13">
        <v>0</v>
      </c>
      <c r="O24" s="13">
        <v>1382</v>
      </c>
      <c r="P24" s="41">
        <v>0</v>
      </c>
      <c r="Q24" s="41">
        <v>0</v>
      </c>
      <c r="R24" s="13">
        <v>0</v>
      </c>
      <c r="S24" s="13"/>
      <c r="T24" s="15">
        <f t="shared" si="0"/>
        <v>12714.8</v>
      </c>
    </row>
    <row r="25" spans="1:20" ht="12.75">
      <c r="A25" s="12" t="s">
        <v>41</v>
      </c>
      <c r="B25" s="122">
        <v>20121.4</v>
      </c>
      <c r="C25" s="123"/>
      <c r="D25" s="39">
        <f>10717.6+12737.98</f>
        <v>23455.58</v>
      </c>
      <c r="E25" s="40"/>
      <c r="F25" s="13">
        <v>1699.92</v>
      </c>
      <c r="G25" s="13">
        <v>0</v>
      </c>
      <c r="H25" s="14">
        <v>3022.08</v>
      </c>
      <c r="I25" s="13">
        <v>0</v>
      </c>
      <c r="J25" s="13">
        <v>2644.3199999999997</v>
      </c>
      <c r="K25" s="13"/>
      <c r="L25" s="13"/>
      <c r="M25" s="13">
        <v>3966.48</v>
      </c>
      <c r="N25" s="13">
        <v>0</v>
      </c>
      <c r="O25" s="13">
        <v>1084</v>
      </c>
      <c r="P25" s="41">
        <v>0</v>
      </c>
      <c r="Q25" s="41">
        <v>0</v>
      </c>
      <c r="R25" s="13">
        <v>0</v>
      </c>
      <c r="S25" s="13"/>
      <c r="T25" s="15">
        <f t="shared" si="0"/>
        <v>12416.8</v>
      </c>
    </row>
    <row r="26" spans="1:20" ht="12.75">
      <c r="A26" s="12" t="s">
        <v>42</v>
      </c>
      <c r="B26" s="122">
        <v>20120.4</v>
      </c>
      <c r="C26" s="123"/>
      <c r="D26" s="39">
        <v>21931.6</v>
      </c>
      <c r="E26" s="40"/>
      <c r="F26" s="13">
        <v>1699.92</v>
      </c>
      <c r="G26" s="13">
        <v>0</v>
      </c>
      <c r="H26" s="14">
        <v>3022.08</v>
      </c>
      <c r="I26" s="13">
        <v>0</v>
      </c>
      <c r="J26" s="13">
        <v>2644.3199999999997</v>
      </c>
      <c r="K26" s="13"/>
      <c r="L26" s="13"/>
      <c r="M26" s="13">
        <v>3966.48</v>
      </c>
      <c r="N26" s="13">
        <v>0</v>
      </c>
      <c r="O26" s="13">
        <v>1568</v>
      </c>
      <c r="P26" s="41">
        <v>16387</v>
      </c>
      <c r="Q26" s="41">
        <v>17174</v>
      </c>
      <c r="R26" s="13">
        <v>0</v>
      </c>
      <c r="S26" s="13"/>
      <c r="T26" s="15">
        <f t="shared" si="0"/>
        <v>46461.8</v>
      </c>
    </row>
    <row r="27" spans="1:20" ht="12.75">
      <c r="A27" s="12" t="s">
        <v>43</v>
      </c>
      <c r="B27" s="122"/>
      <c r="C27" s="123"/>
      <c r="D27" s="39"/>
      <c r="E27" s="40"/>
      <c r="F27" s="13"/>
      <c r="G27" s="13"/>
      <c r="H27" s="14"/>
      <c r="I27" s="13"/>
      <c r="J27" s="13"/>
      <c r="K27" s="13"/>
      <c r="L27" s="13"/>
      <c r="M27" s="13"/>
      <c r="N27" s="13"/>
      <c r="O27" s="13"/>
      <c r="P27" s="41"/>
      <c r="Q27" s="41"/>
      <c r="R27" s="13"/>
      <c r="S27" s="13"/>
      <c r="T27" s="15"/>
    </row>
    <row r="28" spans="1:20" ht="12.75">
      <c r="A28" s="12" t="s">
        <v>44</v>
      </c>
      <c r="B28" s="122"/>
      <c r="C28" s="123"/>
      <c r="D28" s="39"/>
      <c r="E28" s="40"/>
      <c r="F28" s="13"/>
      <c r="G28" s="13"/>
      <c r="H28" s="14"/>
      <c r="I28" s="13"/>
      <c r="J28" s="13"/>
      <c r="K28" s="13"/>
      <c r="L28" s="13"/>
      <c r="M28" s="13"/>
      <c r="N28" s="13"/>
      <c r="O28" s="13"/>
      <c r="P28" s="41"/>
      <c r="Q28" s="41"/>
      <c r="R28" s="13"/>
      <c r="S28" s="13"/>
      <c r="T28" s="15"/>
    </row>
    <row r="29" spans="1:20" ht="24">
      <c r="A29" s="16" t="s">
        <v>45</v>
      </c>
      <c r="B29" s="122">
        <v>0</v>
      </c>
      <c r="C29" s="123"/>
      <c r="D29" s="39">
        <f>900+900+900</f>
        <v>2700</v>
      </c>
      <c r="E29" s="2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1"/>
      <c r="Q29" s="41"/>
      <c r="R29" s="13"/>
      <c r="S29" s="13"/>
      <c r="T29" s="15"/>
    </row>
    <row r="30" spans="1:20" ht="12.75">
      <c r="A30" s="17" t="s">
        <v>3</v>
      </c>
      <c r="B30" s="139">
        <f>SUM(B17:B29)</f>
        <v>206075.79999999996</v>
      </c>
      <c r="C30" s="140"/>
      <c r="D30" s="42">
        <f>SUM(D17:D29)</f>
        <v>223975.49000000002</v>
      </c>
      <c r="E30" s="18"/>
      <c r="F30" s="18">
        <f>SUM(F17:F29)</f>
        <v>16999.2</v>
      </c>
      <c r="G30" s="18">
        <f>SUM(G17:G29)</f>
        <v>0</v>
      </c>
      <c r="H30" s="42">
        <f>SUM(H17:H29)</f>
        <v>30220.800000000003</v>
      </c>
      <c r="I30" s="18">
        <f>SUM(I17:I29)</f>
        <v>0</v>
      </c>
      <c r="J30" s="18">
        <f>SUM(J17:J29)</f>
        <v>26443.199999999997</v>
      </c>
      <c r="K30" s="18"/>
      <c r="L30" s="18"/>
      <c r="M30" s="18">
        <f aca="true" t="shared" si="1" ref="M30:R30">SUM(M17:M29)</f>
        <v>39664.8</v>
      </c>
      <c r="N30" s="18">
        <f t="shared" si="1"/>
        <v>0</v>
      </c>
      <c r="O30" s="18">
        <f t="shared" si="1"/>
        <v>7912</v>
      </c>
      <c r="P30" s="42">
        <f t="shared" si="1"/>
        <v>27970</v>
      </c>
      <c r="Q30" s="42">
        <f t="shared" si="1"/>
        <v>17174</v>
      </c>
      <c r="R30" s="18">
        <f t="shared" si="1"/>
        <v>0</v>
      </c>
      <c r="S30" s="18"/>
      <c r="T30" s="19">
        <f>SUM(T17:T29)</f>
        <v>166384</v>
      </c>
    </row>
    <row r="31" spans="1:20" ht="12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7" t="s">
        <v>64</v>
      </c>
      <c r="R31" s="104">
        <f>E15+D30-T30</f>
        <v>100921.80000000005</v>
      </c>
      <c r="S31" s="104"/>
      <c r="T31" s="104"/>
    </row>
    <row r="32" spans="1:20" ht="12.75">
      <c r="A32" s="24"/>
      <c r="B32" s="121" t="s">
        <v>12</v>
      </c>
      <c r="C32" s="121"/>
      <c r="D32" s="43">
        <v>185</v>
      </c>
      <c r="E32" s="25" t="s">
        <v>75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</row>
    <row r="33" spans="1:20" ht="12.75">
      <c r="A33" s="24"/>
      <c r="B33" s="121" t="s">
        <v>13</v>
      </c>
      <c r="C33" s="121"/>
      <c r="D33" s="25">
        <v>2494</v>
      </c>
      <c r="E33" s="25" t="s">
        <v>76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</row>
    <row r="34" spans="1:20" ht="12.75">
      <c r="A34" s="24"/>
      <c r="B34" s="121" t="s">
        <v>5</v>
      </c>
      <c r="C34" s="121"/>
      <c r="D34" s="25">
        <v>570</v>
      </c>
      <c r="E34" s="25" t="s">
        <v>77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</row>
    <row r="35" spans="1:20" ht="12.75">
      <c r="A35" s="24"/>
      <c r="B35" s="121"/>
      <c r="C35" s="121"/>
      <c r="D35" s="25">
        <v>500</v>
      </c>
      <c r="E35" s="25" t="s">
        <v>78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</row>
    <row r="36" spans="1:20" ht="12.75">
      <c r="A36" s="24"/>
      <c r="B36" s="121" t="s">
        <v>8</v>
      </c>
      <c r="C36" s="121"/>
      <c r="D36" s="25">
        <v>129</v>
      </c>
      <c r="E36" s="25" t="s">
        <v>79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</row>
    <row r="37" spans="1:20" ht="12.75">
      <c r="A37" s="24"/>
      <c r="B37" s="121" t="s">
        <v>9</v>
      </c>
      <c r="C37" s="121"/>
      <c r="D37" s="25">
        <v>1382</v>
      </c>
      <c r="E37" s="25" t="s">
        <v>80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</row>
    <row r="38" spans="1:20" ht="12.75">
      <c r="A38" s="24"/>
      <c r="B38" s="121" t="s">
        <v>10</v>
      </c>
      <c r="C38" s="121"/>
      <c r="D38" s="25">
        <v>1084</v>
      </c>
      <c r="E38" s="25" t="s">
        <v>65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</row>
    <row r="39" spans="1:20" ht="12.75">
      <c r="A39" s="24"/>
      <c r="B39" s="121" t="s">
        <v>11</v>
      </c>
      <c r="C39" s="121"/>
      <c r="D39" s="25">
        <v>1070</v>
      </c>
      <c r="E39" s="25" t="s">
        <v>81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</row>
    <row r="40" spans="1:20" ht="12.75">
      <c r="A40" s="24"/>
      <c r="B40" s="52"/>
      <c r="C40" s="52"/>
      <c r="D40" s="25">
        <v>498</v>
      </c>
      <c r="E40" s="25" t="s">
        <v>82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</row>
    <row r="41" spans="3:20" ht="12.75">
      <c r="C41" s="44"/>
      <c r="R41" s="106"/>
      <c r="S41" s="106"/>
      <c r="T41" s="106"/>
    </row>
    <row r="42" spans="1:20" ht="15">
      <c r="A42" s="128" t="s">
        <v>46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1:20" ht="12.75">
      <c r="A43" s="129" t="s">
        <v>47</v>
      </c>
      <c r="B43" s="130"/>
      <c r="C43" s="133" t="s">
        <v>48</v>
      </c>
      <c r="D43" s="134"/>
      <c r="E43" s="134"/>
      <c r="F43" s="134"/>
      <c r="G43" s="134"/>
      <c r="H43" s="134"/>
      <c r="I43" s="134"/>
      <c r="J43" s="134"/>
      <c r="K43" s="135"/>
      <c r="L43" s="86" t="s">
        <v>49</v>
      </c>
      <c r="M43" s="87"/>
      <c r="N43" s="88"/>
      <c r="O43" s="80" t="s">
        <v>50</v>
      </c>
      <c r="P43" s="80"/>
      <c r="Q43" s="129" t="s">
        <v>51</v>
      </c>
      <c r="R43" s="130"/>
      <c r="S43" s="45"/>
      <c r="T43" s="80" t="s">
        <v>52</v>
      </c>
    </row>
    <row r="44" spans="1:20" ht="12.75">
      <c r="A44" s="131"/>
      <c r="B44" s="132"/>
      <c r="C44" s="136"/>
      <c r="D44" s="137"/>
      <c r="E44" s="137"/>
      <c r="F44" s="137"/>
      <c r="G44" s="137"/>
      <c r="H44" s="137"/>
      <c r="I44" s="137"/>
      <c r="J44" s="137"/>
      <c r="K44" s="138"/>
      <c r="L44" s="89"/>
      <c r="M44" s="90"/>
      <c r="N44" s="91"/>
      <c r="O44" s="81"/>
      <c r="P44" s="81"/>
      <c r="Q44" s="131"/>
      <c r="R44" s="132"/>
      <c r="S44" s="46"/>
      <c r="T44" s="81"/>
    </row>
    <row r="45" spans="1:20" ht="12.75">
      <c r="A45" s="75"/>
      <c r="B45" s="76"/>
      <c r="C45" s="77" t="s">
        <v>53</v>
      </c>
      <c r="D45" s="78"/>
      <c r="E45" s="78"/>
      <c r="F45" s="78"/>
      <c r="G45" s="78"/>
      <c r="H45" s="78"/>
      <c r="I45" s="78"/>
      <c r="J45" s="78"/>
      <c r="K45" s="79"/>
      <c r="L45" s="82"/>
      <c r="M45" s="83"/>
      <c r="N45" s="84"/>
      <c r="O45" s="20"/>
      <c r="P45" s="20"/>
      <c r="Q45" s="126"/>
      <c r="R45" s="127"/>
      <c r="S45" s="56"/>
      <c r="T45" s="20"/>
    </row>
    <row r="46" spans="1:20" ht="12.75">
      <c r="A46" s="75"/>
      <c r="B46" s="76"/>
      <c r="C46" s="77" t="s">
        <v>54</v>
      </c>
      <c r="D46" s="78"/>
      <c r="E46" s="78"/>
      <c r="F46" s="78"/>
      <c r="G46" s="78"/>
      <c r="H46" s="78"/>
      <c r="I46" s="78"/>
      <c r="J46" s="78"/>
      <c r="K46" s="79"/>
      <c r="L46" s="63" t="s">
        <v>72</v>
      </c>
      <c r="M46" s="64"/>
      <c r="N46" s="65"/>
      <c r="O46" s="21">
        <v>0.05</v>
      </c>
      <c r="P46" s="22"/>
      <c r="Q46" s="59">
        <f>SUM(O46*2002.5*12)</f>
        <v>1201.5</v>
      </c>
      <c r="R46" s="60"/>
      <c r="S46" s="29"/>
      <c r="T46" s="21"/>
    </row>
    <row r="47" spans="1:20" ht="12.75">
      <c r="A47" s="75"/>
      <c r="B47" s="76"/>
      <c r="C47" s="77" t="s">
        <v>55</v>
      </c>
      <c r="D47" s="78"/>
      <c r="E47" s="78"/>
      <c r="F47" s="78"/>
      <c r="G47" s="78"/>
      <c r="H47" s="78"/>
      <c r="I47" s="78"/>
      <c r="J47" s="78"/>
      <c r="K47" s="79"/>
      <c r="L47" s="63" t="s">
        <v>72</v>
      </c>
      <c r="M47" s="64"/>
      <c r="N47" s="65"/>
      <c r="O47" s="21">
        <v>0.05</v>
      </c>
      <c r="P47" s="22"/>
      <c r="Q47" s="59">
        <f aca="true" t="shared" si="2" ref="Q47:Q52">SUM(O47*2002.5*12)</f>
        <v>1201.5</v>
      </c>
      <c r="R47" s="60"/>
      <c r="S47" s="29"/>
      <c r="T47" s="21"/>
    </row>
    <row r="48" spans="1:20" ht="12.75">
      <c r="A48" s="75"/>
      <c r="B48" s="76"/>
      <c r="C48" s="77" t="s">
        <v>56</v>
      </c>
      <c r="D48" s="78"/>
      <c r="E48" s="78"/>
      <c r="F48" s="78"/>
      <c r="G48" s="78"/>
      <c r="H48" s="78"/>
      <c r="I48" s="78"/>
      <c r="J48" s="78"/>
      <c r="K48" s="79"/>
      <c r="L48" s="63" t="s">
        <v>57</v>
      </c>
      <c r="M48" s="64"/>
      <c r="N48" s="65"/>
      <c r="O48" s="21">
        <v>0.15</v>
      </c>
      <c r="P48" s="22"/>
      <c r="Q48" s="59">
        <f t="shared" si="2"/>
        <v>3604.5</v>
      </c>
      <c r="R48" s="60"/>
      <c r="S48" s="29"/>
      <c r="T48" s="21"/>
    </row>
    <row r="49" spans="1:20" ht="12.75">
      <c r="A49" s="59"/>
      <c r="B49" s="60"/>
      <c r="C49" s="72" t="s">
        <v>58</v>
      </c>
      <c r="D49" s="73"/>
      <c r="E49" s="73"/>
      <c r="F49" s="73"/>
      <c r="G49" s="73"/>
      <c r="H49" s="73"/>
      <c r="I49" s="73"/>
      <c r="J49" s="73"/>
      <c r="K49" s="74"/>
      <c r="L49" s="63" t="s">
        <v>72</v>
      </c>
      <c r="M49" s="64"/>
      <c r="N49" s="65"/>
      <c r="O49" s="1">
        <v>0.15</v>
      </c>
      <c r="P49" s="1"/>
      <c r="Q49" s="59">
        <f t="shared" si="2"/>
        <v>3604.5</v>
      </c>
      <c r="R49" s="60"/>
      <c r="S49" s="29"/>
      <c r="T49" s="1"/>
    </row>
    <row r="50" spans="1:20" ht="12.75">
      <c r="A50" s="59"/>
      <c r="B50" s="60"/>
      <c r="C50" s="66" t="s">
        <v>59</v>
      </c>
      <c r="D50" s="67"/>
      <c r="E50" s="67"/>
      <c r="F50" s="67"/>
      <c r="G50" s="67"/>
      <c r="H50" s="67"/>
      <c r="I50" s="67"/>
      <c r="J50" s="67"/>
      <c r="K50" s="68"/>
      <c r="L50" s="69" t="s">
        <v>60</v>
      </c>
      <c r="M50" s="70"/>
      <c r="N50" s="71"/>
      <c r="O50" s="1">
        <v>0.25</v>
      </c>
      <c r="P50" s="1"/>
      <c r="Q50" s="59">
        <f t="shared" si="2"/>
        <v>6007.5</v>
      </c>
      <c r="R50" s="60"/>
      <c r="S50" s="29"/>
      <c r="T50" s="1"/>
    </row>
    <row r="51" spans="1:20" ht="12.75">
      <c r="A51" s="59"/>
      <c r="B51" s="60"/>
      <c r="C51" s="66" t="s">
        <v>61</v>
      </c>
      <c r="D51" s="67"/>
      <c r="E51" s="67"/>
      <c r="F51" s="67"/>
      <c r="G51" s="67"/>
      <c r="H51" s="67"/>
      <c r="I51" s="67"/>
      <c r="J51" s="67"/>
      <c r="K51" s="68"/>
      <c r="L51" s="69" t="s">
        <v>60</v>
      </c>
      <c r="M51" s="70"/>
      <c r="N51" s="71"/>
      <c r="O51" s="1">
        <v>0.1</v>
      </c>
      <c r="P51" s="23"/>
      <c r="Q51" s="59">
        <f t="shared" si="2"/>
        <v>2403</v>
      </c>
      <c r="R51" s="60"/>
      <c r="S51" s="29"/>
      <c r="T51" s="1"/>
    </row>
    <row r="52" spans="1:20" ht="12.75">
      <c r="A52" s="59"/>
      <c r="B52" s="60"/>
      <c r="C52" s="72" t="s">
        <v>62</v>
      </c>
      <c r="D52" s="73"/>
      <c r="E52" s="73"/>
      <c r="F52" s="73"/>
      <c r="G52" s="73"/>
      <c r="H52" s="73"/>
      <c r="I52" s="73"/>
      <c r="J52" s="73"/>
      <c r="K52" s="74"/>
      <c r="L52" s="69" t="s">
        <v>60</v>
      </c>
      <c r="M52" s="70"/>
      <c r="N52" s="71"/>
      <c r="O52" s="1">
        <v>0.25</v>
      </c>
      <c r="P52" s="1"/>
      <c r="Q52" s="59">
        <f t="shared" si="2"/>
        <v>6007.5</v>
      </c>
      <c r="R52" s="60"/>
      <c r="S52" s="29"/>
      <c r="T52" s="1"/>
    </row>
    <row r="53" spans="5:20" ht="12.75">
      <c r="E53" s="47" t="s">
        <v>63</v>
      </c>
      <c r="F53" s="48"/>
      <c r="G53" s="48"/>
      <c r="H53" s="48"/>
      <c r="I53" s="48"/>
      <c r="J53" s="48"/>
      <c r="K53" s="48"/>
      <c r="L53" s="48"/>
      <c r="M53" s="48"/>
      <c r="N53" s="48"/>
      <c r="O53" s="49">
        <f>SUM(O46:O52)</f>
        <v>1</v>
      </c>
      <c r="P53" s="50"/>
      <c r="Q53" s="59">
        <f>SUM(Q46:Q52)</f>
        <v>24030</v>
      </c>
      <c r="R53" s="60"/>
      <c r="S53" s="29"/>
      <c r="T53" s="1"/>
    </row>
  </sheetData>
  <sheetProtection/>
  <mergeCells count="100">
    <mergeCell ref="B24:C24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L5:L6"/>
    <mergeCell ref="M5:M6"/>
    <mergeCell ref="B5:B6"/>
    <mergeCell ref="C5:C6"/>
    <mergeCell ref="D5:D6"/>
    <mergeCell ref="E5:E6"/>
    <mergeCell ref="F5:F6"/>
    <mergeCell ref="G5:G6"/>
    <mergeCell ref="N5:O5"/>
    <mergeCell ref="B8:D8"/>
    <mergeCell ref="B9:D9"/>
    <mergeCell ref="A12:D12"/>
    <mergeCell ref="F12:O12"/>
    <mergeCell ref="P12:Q12"/>
    <mergeCell ref="H5:H6"/>
    <mergeCell ref="I5:I6"/>
    <mergeCell ref="J5:J6"/>
    <mergeCell ref="K5:K6"/>
    <mergeCell ref="B11:D11"/>
    <mergeCell ref="A13:E13"/>
    <mergeCell ref="A14:E14"/>
    <mergeCell ref="F14:T14"/>
    <mergeCell ref="A15:D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R31:T31"/>
    <mergeCell ref="B32:C32"/>
    <mergeCell ref="B33:C33"/>
    <mergeCell ref="B34:C34"/>
    <mergeCell ref="B35:C35"/>
    <mergeCell ref="B36:C36"/>
    <mergeCell ref="B37:C37"/>
    <mergeCell ref="R41:T41"/>
    <mergeCell ref="A42:T42"/>
    <mergeCell ref="A43:B44"/>
    <mergeCell ref="C43:K44"/>
    <mergeCell ref="L43:N44"/>
    <mergeCell ref="O43:O44"/>
    <mergeCell ref="P43:P44"/>
    <mergeCell ref="Q43:R44"/>
    <mergeCell ref="T43:T44"/>
    <mergeCell ref="A45:B45"/>
    <mergeCell ref="C45:K45"/>
    <mergeCell ref="L45:N45"/>
    <mergeCell ref="Q45:R45"/>
    <mergeCell ref="A46:B46"/>
    <mergeCell ref="C46:K46"/>
    <mergeCell ref="L46:N46"/>
    <mergeCell ref="Q46:R46"/>
    <mergeCell ref="A47:B47"/>
    <mergeCell ref="C47:K47"/>
    <mergeCell ref="L47:N47"/>
    <mergeCell ref="Q47:R47"/>
    <mergeCell ref="A48:B48"/>
    <mergeCell ref="C48:K48"/>
    <mergeCell ref="L48:N48"/>
    <mergeCell ref="Q48:R48"/>
    <mergeCell ref="L52:N52"/>
    <mergeCell ref="Q52:R52"/>
    <mergeCell ref="A49:B49"/>
    <mergeCell ref="C49:K49"/>
    <mergeCell ref="L49:N49"/>
    <mergeCell ref="Q49:R49"/>
    <mergeCell ref="A50:B50"/>
    <mergeCell ref="C50:K50"/>
    <mergeCell ref="L50:N50"/>
    <mergeCell ref="Q50:R50"/>
    <mergeCell ref="B39:C39"/>
    <mergeCell ref="B38:C38"/>
    <mergeCell ref="Q53:R53"/>
    <mergeCell ref="B10:D10"/>
    <mergeCell ref="A51:B51"/>
    <mergeCell ref="C51:K51"/>
    <mergeCell ref="L51:N51"/>
    <mergeCell ref="Q51:R51"/>
    <mergeCell ref="A52:B52"/>
    <mergeCell ref="C52:K52"/>
  </mergeCells>
  <printOptions/>
  <pageMargins left="0.15625" right="0.0625" top="0.09375" bottom="0.041666666666666664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2018-12-04T06:37:04Z</cp:lastPrinted>
  <dcterms:created xsi:type="dcterms:W3CDTF">2007-02-04T12:22:59Z</dcterms:created>
  <dcterms:modified xsi:type="dcterms:W3CDTF">2018-12-05T10:15:20Z</dcterms:modified>
  <cp:category/>
  <cp:version/>
  <cp:contentType/>
  <cp:contentStatus/>
</cp:coreProperties>
</file>