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\Desktop\Ноябрь 3\доходы и расходы\"/>
    </mc:Choice>
  </mc:AlternateContent>
  <bookViews>
    <workbookView xWindow="240" yWindow="465" windowWidth="12225" windowHeight="4635"/>
  </bookViews>
  <sheets>
    <sheet name="2018" sheetId="9" r:id="rId1"/>
  </sheets>
  <definedNames>
    <definedName name="_xlnm.Print_Area" localSheetId="0">'2018'!$A$32:$G$42</definedName>
  </definedNames>
  <calcPr calcId="162913" refMode="R1C1"/>
</workbook>
</file>

<file path=xl/calcChain.xml><?xml version="1.0" encoding="utf-8"?>
<calcChain xmlns="http://schemas.openxmlformats.org/spreadsheetml/2006/main">
  <c r="O28" i="9" l="1"/>
  <c r="S28" i="9"/>
  <c r="S27" i="9" l="1"/>
  <c r="Q30" i="9"/>
  <c r="P30" i="9"/>
  <c r="N30" i="9"/>
  <c r="L30" i="9"/>
  <c r="K30" i="9"/>
  <c r="J30" i="9"/>
  <c r="G30" i="9"/>
  <c r="B30" i="9"/>
  <c r="S26" i="9" l="1"/>
  <c r="O25" i="9" l="1"/>
  <c r="S25" i="9" s="1"/>
  <c r="S11" i="9"/>
  <c r="S24" i="9" l="1"/>
  <c r="S23" i="9" l="1"/>
  <c r="O21" i="9" l="1"/>
  <c r="O30" i="9" s="1"/>
  <c r="S22" i="9" l="1"/>
  <c r="S21" i="9" l="1"/>
  <c r="S20" i="9" l="1"/>
  <c r="S19" i="9" l="1"/>
  <c r="D19" i="9"/>
  <c r="D30" i="9" s="1"/>
  <c r="S18" i="9" l="1"/>
  <c r="M17" i="9" l="1"/>
  <c r="M30" i="9" s="1"/>
  <c r="H17" i="9"/>
  <c r="H30" i="9" s="1"/>
  <c r="F17" i="9"/>
  <c r="F30" i="9" s="1"/>
  <c r="R13" i="9"/>
  <c r="Q13" i="9"/>
  <c r="P13" i="9"/>
  <c r="O13" i="9"/>
  <c r="N13" i="9"/>
  <c r="M13" i="9"/>
  <c r="L13" i="9"/>
  <c r="K13" i="9"/>
  <c r="J13" i="9"/>
  <c r="I13" i="9"/>
  <c r="I17" i="9" s="1"/>
  <c r="H13" i="9"/>
  <c r="G13" i="9"/>
  <c r="F13" i="9"/>
  <c r="S9" i="9"/>
  <c r="S7" i="9"/>
  <c r="E7" i="9"/>
  <c r="S13" i="9" l="1"/>
  <c r="S17" i="9"/>
  <c r="S30" i="9" s="1"/>
  <c r="R31" i="9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1275р-страхование лифтов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2407-краска и т.д.
3139-покос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3139-покос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1100-испытание лифтов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10000-оценка лифта
73,88--тех.обслуживание ОДГО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1800-составление реестра собственников
2500-оценка соответствия лифта
8000-кадастровые работы</t>
        </r>
      </text>
    </comment>
  </commentList>
</comments>
</file>

<file path=xl/sharedStrings.xml><?xml version="1.0" encoding="utf-8"?>
<sst xmlns="http://schemas.openxmlformats.org/spreadsheetml/2006/main" count="70" uniqueCount="62">
  <si>
    <t>Содержание</t>
  </si>
  <si>
    <t>ремонт</t>
  </si>
  <si>
    <t>итого</t>
  </si>
  <si>
    <t>ИТОГО</t>
  </si>
  <si>
    <t>март</t>
  </si>
  <si>
    <t>июль</t>
  </si>
  <si>
    <t>июнь</t>
  </si>
  <si>
    <t>август</t>
  </si>
  <si>
    <t>сентябрь</t>
  </si>
  <si>
    <t>декабрь</t>
  </si>
  <si>
    <t>февраль</t>
  </si>
  <si>
    <t>май</t>
  </si>
  <si>
    <t>страхование лифтов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</si>
  <si>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</si>
  <si>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</si>
  <si>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</si>
  <si>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</si>
  <si>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</si>
  <si>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</si>
  <si>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</si>
  <si>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</si>
  <si>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</si>
  <si>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</si>
  <si>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</si>
  <si>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</si>
  <si>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</si>
  <si>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</si>
  <si>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</si>
  <si>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</si>
  <si>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</si>
  <si>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</si>
  <si>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</si>
  <si>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</si>
  <si>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</si>
  <si>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</si>
  <si>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</si>
  <si>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</si>
  <si>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</si>
  <si>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</si>
  <si>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</si>
  <si>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</si>
  <si>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</si>
  <si>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</si>
  <si>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</si>
  <si>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</si>
  <si>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</si>
  <si>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</si>
  <si>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</si>
  <si>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</si>
  <si>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</si>
  <si>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</si>
  <si>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</si>
  <si>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</si>
  <si>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</si>
  <si>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</si>
  <si>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испытание лифтов</t>
  </si>
  <si>
    <t>оценка соответствия лифта</t>
  </si>
  <si>
    <t>Информация о доходах и расходах по дому __Быкова 75__на 2018год.</t>
  </si>
  <si>
    <t>краска и т.д.</t>
  </si>
  <si>
    <t>оценка лифта</t>
  </si>
  <si>
    <t>кадастровые работы</t>
  </si>
  <si>
    <t>составление реестра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</si>
</sst>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#,##0.00_р_."/>
    <numFmt numFmtId="175" formatCode="#,##0.00&quot;р.&quot;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i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/>
    <xf numFmtId="4" fontId="0" fillId="0" borderId="0" xfId="0" applyNumberFormat="1"/>
    <xf numFmtId="0" fontId="1" fillId="4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2" fontId="11" fillId="4" borderId="13" xfId="0" applyNumberFormat="1" applyFont="1" applyFill="1" applyBorder="1" applyAlignment="1"/>
    <xf numFmtId="0" fontId="7" fillId="4" borderId="4" xfId="0" applyNumberFormat="1" applyFont="1" applyFill="1" applyBorder="1" applyAlignment="1">
      <alignment wrapText="1"/>
    </xf>
    <xf numFmtId="2" fontId="11" fillId="0" borderId="5" xfId="0" applyNumberFormat="1" applyFont="1" applyBorder="1" applyAlignment="1">
      <alignment horizontal="center" vertical="top" wrapText="1"/>
    </xf>
    <xf numFmtId="4" fontId="8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 vertical="top" wrapText="1"/>
    </xf>
    <xf numFmtId="17" fontId="8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8" fillId="2" borderId="4" xfId="0" applyNumberFormat="1" applyFont="1" applyFill="1" applyBorder="1" applyAlignment="1">
      <alignment horizontal="left" wrapText="1"/>
    </xf>
    <xf numFmtId="0" fontId="8" fillId="3" borderId="4" xfId="0" applyFont="1" applyFill="1" applyBorder="1"/>
    <xf numFmtId="167" fontId="2" fillId="3" borderId="4" xfId="0" applyNumberFormat="1" applyFont="1" applyFill="1" applyBorder="1"/>
    <xf numFmtId="4" fontId="11" fillId="3" borderId="4" xfId="0" applyNumberFormat="1" applyFont="1" applyFill="1" applyBorder="1"/>
    <xf numFmtId="167" fontId="2" fillId="10" borderId="4" xfId="0" applyNumberFormat="1" applyFont="1" applyFill="1" applyBorder="1"/>
    <xf numFmtId="0" fontId="8" fillId="0" borderId="0" xfId="0" applyFont="1" applyFill="1" applyBorder="1"/>
    <xf numFmtId="167" fontId="2" fillId="0" borderId="0" xfId="0" applyNumberFormat="1" applyFont="1" applyFill="1" applyBorder="1"/>
    <xf numFmtId="167" fontId="12" fillId="0" borderId="0" xfId="0" applyNumberFormat="1" applyFont="1" applyFill="1" applyBorder="1"/>
    <xf numFmtId="167" fontId="5" fillId="3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4" borderId="5" xfId="0" applyNumberFormat="1" applyFont="1" applyFill="1" applyBorder="1" applyAlignment="1">
      <alignment horizontal="right" vertical="top" wrapText="1"/>
    </xf>
    <xf numFmtId="2" fontId="11" fillId="4" borderId="4" xfId="0" applyNumberFormat="1" applyFont="1" applyFill="1" applyBorder="1" applyAlignment="1">
      <alignment vertical="top" wrapText="1"/>
    </xf>
    <xf numFmtId="2" fontId="11" fillId="4" borderId="5" xfId="0" applyNumberFormat="1" applyFont="1" applyFill="1" applyBorder="1" applyAlignment="1">
      <alignment horizontal="center" vertical="top" wrapText="1"/>
    </xf>
    <xf numFmtId="2" fontId="11" fillId="4" borderId="6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5" fillId="11" borderId="4" xfId="0" applyNumberFormat="1" applyFont="1" applyFill="1" applyBorder="1"/>
    <xf numFmtId="167" fontId="2" fillId="10" borderId="4" xfId="0" applyNumberFormat="1" applyFont="1" applyFill="1" applyBorder="1" applyAlignment="1"/>
    <xf numFmtId="167" fontId="5" fillId="5" borderId="4" xfId="0" applyNumberFormat="1" applyFont="1" applyFill="1" applyBorder="1"/>
    <xf numFmtId="2" fontId="2" fillId="4" borderId="4" xfId="0" applyNumberFormat="1" applyFont="1" applyFill="1" applyBorder="1" applyAlignment="1">
      <alignment vertical="top" wrapText="1"/>
    </xf>
    <xf numFmtId="4" fontId="5" fillId="4" borderId="4" xfId="0" applyNumberFormat="1" applyFont="1" applyFill="1" applyBorder="1"/>
    <xf numFmtId="2" fontId="8" fillId="0" borderId="5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5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left" wrapText="1"/>
    </xf>
    <xf numFmtId="2" fontId="11" fillId="0" borderId="8" xfId="0" applyNumberFormat="1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 textRotation="90" wrapText="1"/>
    </xf>
    <xf numFmtId="2" fontId="11" fillId="0" borderId="3" xfId="0" applyNumberFormat="1" applyFont="1" applyBorder="1" applyAlignment="1">
      <alignment horizontal="left" textRotation="90" wrapText="1"/>
    </xf>
    <xf numFmtId="2" fontId="11" fillId="0" borderId="5" xfId="0" applyNumberFormat="1" applyFont="1" applyBorder="1" applyAlignment="1">
      <alignment horizontal="left" textRotation="90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167" fontId="2" fillId="9" borderId="2" xfId="0" applyNumberFormat="1" applyFont="1" applyFill="1" applyBorder="1" applyAlignment="1">
      <alignment horizontal="center"/>
    </xf>
    <xf numFmtId="0" fontId="0" fillId="9" borderId="6" xfId="0" applyFill="1" applyBorder="1"/>
    <xf numFmtId="167" fontId="2" fillId="9" borderId="6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7" fontId="13" fillId="0" borderId="10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42"/>
  <sheetViews>
    <sheetView tabSelected="1" zoomScaleNormal="100" workbookViewId="0">
      <selection activeCell="H45" sqref="H45"/>
    </sheetView>
  </sheetViews>
  <sheetFormatPr defaultRowHeight="12.75" x14ac:dyDescent="0.2"/>
  <cols>
    <col min="1" max="1" width="6.28515625" customWidth="1"/>
    <col min="2" max="2" width="7" customWidth="1"/>
    <col min="3" max="3" width="5" customWidth="1"/>
    <col min="5" max="5" width="7.5703125" customWidth="1"/>
    <col min="7" max="7" width="7.5703125" customWidth="1"/>
    <col min="9" max="9" width="8.5703125" hidden="1" customWidth="1"/>
    <col min="11" max="11" width="10.140625" customWidth="1"/>
    <col min="12" max="12" width="8.85546875" customWidth="1"/>
    <col min="14" max="14" width="7.85546875" customWidth="1"/>
    <col min="15" max="15" width="8.85546875" customWidth="1"/>
    <col min="16" max="16" width="9" customWidth="1"/>
    <col min="17" max="17" width="7.42578125" customWidth="1"/>
    <col min="18" max="18" width="9.140625" hidden="1" customWidth="1"/>
  </cols>
  <sheetData>
    <row r="1" spans="1:19" ht="15.75" x14ac:dyDescent="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x14ac:dyDescent="0.2">
      <c r="A3" s="62"/>
      <c r="B3" s="77"/>
      <c r="C3" s="77"/>
      <c r="D3" s="77"/>
      <c r="E3" s="78"/>
      <c r="F3" s="43" t="s">
        <v>13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44"/>
      <c r="S3" s="1"/>
    </row>
    <row r="4" spans="1:19" x14ac:dyDescent="0.2">
      <c r="A4" s="3"/>
      <c r="B4" s="79" t="s">
        <v>14</v>
      </c>
      <c r="C4" s="80"/>
      <c r="D4" s="80"/>
      <c r="E4" s="81"/>
      <c r="F4" s="64" t="s">
        <v>0</v>
      </c>
      <c r="G4" s="65"/>
      <c r="H4" s="65"/>
      <c r="I4" s="65"/>
      <c r="J4" s="65"/>
      <c r="K4" s="65"/>
      <c r="L4" s="65"/>
      <c r="M4" s="65"/>
      <c r="N4" s="65"/>
      <c r="O4" s="65"/>
      <c r="P4" s="66" t="s">
        <v>15</v>
      </c>
      <c r="Q4" s="67"/>
      <c r="R4" s="70" t="s">
        <v>16</v>
      </c>
      <c r="S4" s="73" t="s">
        <v>3</v>
      </c>
    </row>
    <row r="5" spans="1:19" x14ac:dyDescent="0.2">
      <c r="A5" s="4"/>
      <c r="B5" s="45" t="s">
        <v>17</v>
      </c>
      <c r="C5" s="45" t="s">
        <v>1</v>
      </c>
      <c r="D5" s="45" t="s">
        <v>49</v>
      </c>
      <c r="E5" s="58" t="s">
        <v>2</v>
      </c>
      <c r="F5" s="53" t="s">
        <v>18</v>
      </c>
      <c r="G5" s="53" t="s">
        <v>19</v>
      </c>
      <c r="H5" s="53" t="s">
        <v>20</v>
      </c>
      <c r="I5" s="53" t="s">
        <v>21</v>
      </c>
      <c r="J5" s="53" t="s">
        <v>22</v>
      </c>
      <c r="K5" s="53" t="s">
        <v>54</v>
      </c>
      <c r="L5" s="53" t="s">
        <v>23</v>
      </c>
      <c r="M5" s="53" t="s">
        <v>24</v>
      </c>
      <c r="N5" s="48" t="s">
        <v>25</v>
      </c>
      <c r="O5" s="50"/>
      <c r="P5" s="68"/>
      <c r="Q5" s="69"/>
      <c r="R5" s="71"/>
      <c r="S5" s="74"/>
    </row>
    <row r="6" spans="1:19" ht="129.75" x14ac:dyDescent="0.2">
      <c r="A6" s="5"/>
      <c r="B6" s="46"/>
      <c r="C6" s="46"/>
      <c r="D6" s="46"/>
      <c r="E6" s="59"/>
      <c r="F6" s="54"/>
      <c r="G6" s="54"/>
      <c r="H6" s="54"/>
      <c r="I6" s="54"/>
      <c r="J6" s="54"/>
      <c r="K6" s="54"/>
      <c r="L6" s="54"/>
      <c r="M6" s="54"/>
      <c r="N6" s="24" t="s">
        <v>50</v>
      </c>
      <c r="O6" s="24" t="s">
        <v>53</v>
      </c>
      <c r="P6" s="39" t="s">
        <v>26</v>
      </c>
      <c r="Q6" s="39" t="s">
        <v>27</v>
      </c>
      <c r="R6" s="72"/>
      <c r="S6" s="75"/>
    </row>
    <row r="7" spans="1:19" ht="15" x14ac:dyDescent="0.25">
      <c r="A7" s="6">
        <v>2016</v>
      </c>
      <c r="B7" s="38">
        <v>15</v>
      </c>
      <c r="C7" s="38">
        <v>3</v>
      </c>
      <c r="D7" s="25">
        <v>0</v>
      </c>
      <c r="E7" s="8">
        <f>SUM(B7:D7)</f>
        <v>18</v>
      </c>
      <c r="F7" s="26">
        <v>1.5</v>
      </c>
      <c r="G7" s="26">
        <v>0</v>
      </c>
      <c r="H7" s="26">
        <v>1.6</v>
      </c>
      <c r="I7" s="26">
        <v>0</v>
      </c>
      <c r="J7" s="26">
        <v>2.4</v>
      </c>
      <c r="K7" s="26">
        <v>5</v>
      </c>
      <c r="L7" s="26">
        <v>0</v>
      </c>
      <c r="M7" s="26">
        <v>2.5</v>
      </c>
      <c r="N7" s="26">
        <v>0</v>
      </c>
      <c r="O7" s="26">
        <v>2</v>
      </c>
      <c r="P7" s="27">
        <v>1.5</v>
      </c>
      <c r="Q7" s="27">
        <v>1.5</v>
      </c>
      <c r="R7" s="28">
        <v>0</v>
      </c>
      <c r="S7" s="7">
        <f>SUM(F7:R7)</f>
        <v>18</v>
      </c>
    </row>
    <row r="8" spans="1:19" ht="15" x14ac:dyDescent="0.25">
      <c r="A8" s="6">
        <v>2017</v>
      </c>
      <c r="B8" s="90" t="s">
        <v>51</v>
      </c>
      <c r="C8" s="91"/>
      <c r="D8" s="92"/>
      <c r="E8" s="8">
        <v>18</v>
      </c>
      <c r="F8" s="36">
        <v>1.5</v>
      </c>
      <c r="G8" s="36">
        <v>0</v>
      </c>
      <c r="H8" s="36">
        <v>1.6</v>
      </c>
      <c r="I8" s="36">
        <v>0</v>
      </c>
      <c r="J8" s="36">
        <v>2.4</v>
      </c>
      <c r="K8" s="36">
        <v>5</v>
      </c>
      <c r="L8" s="36">
        <v>0</v>
      </c>
      <c r="M8" s="36">
        <v>2.5</v>
      </c>
      <c r="N8" s="36">
        <v>0</v>
      </c>
      <c r="O8" s="36">
        <v>2</v>
      </c>
      <c r="P8" s="27">
        <v>1.5</v>
      </c>
      <c r="Q8" s="29">
        <v>1.5</v>
      </c>
      <c r="R8" s="28">
        <v>0</v>
      </c>
      <c r="S8" s="7">
        <v>18</v>
      </c>
    </row>
    <row r="9" spans="1:19" ht="15" x14ac:dyDescent="0.25">
      <c r="A9" s="6">
        <v>2017</v>
      </c>
      <c r="B9" s="90" t="s">
        <v>52</v>
      </c>
      <c r="C9" s="91"/>
      <c r="D9" s="92"/>
      <c r="E9" s="8">
        <v>19</v>
      </c>
      <c r="F9" s="36">
        <v>1.5</v>
      </c>
      <c r="G9" s="36">
        <v>1</v>
      </c>
      <c r="H9" s="36">
        <v>1.6</v>
      </c>
      <c r="I9" s="36">
        <v>0</v>
      </c>
      <c r="J9" s="36">
        <v>2.4</v>
      </c>
      <c r="K9" s="36">
        <v>5</v>
      </c>
      <c r="L9" s="36">
        <v>0</v>
      </c>
      <c r="M9" s="36">
        <v>2.5</v>
      </c>
      <c r="N9" s="36">
        <v>0</v>
      </c>
      <c r="O9" s="36">
        <v>2</v>
      </c>
      <c r="P9" s="27">
        <v>1.5</v>
      </c>
      <c r="Q9" s="29">
        <v>1.5</v>
      </c>
      <c r="R9" s="28">
        <v>0</v>
      </c>
      <c r="S9" s="7">
        <f>SUM(F9:R9)</f>
        <v>19</v>
      </c>
    </row>
    <row r="10" spans="1:19" ht="15" x14ac:dyDescent="0.25">
      <c r="A10" s="6">
        <v>2018</v>
      </c>
      <c r="B10" s="91" t="s">
        <v>51</v>
      </c>
      <c r="C10" s="91"/>
      <c r="D10" s="92"/>
      <c r="E10" s="8">
        <v>19</v>
      </c>
      <c r="F10" s="36">
        <v>1.5</v>
      </c>
      <c r="G10" s="36">
        <v>1</v>
      </c>
      <c r="H10" s="36">
        <v>1.6</v>
      </c>
      <c r="I10" s="36">
        <v>0</v>
      </c>
      <c r="J10" s="36">
        <v>2.4</v>
      </c>
      <c r="K10" s="36">
        <v>5</v>
      </c>
      <c r="L10" s="36">
        <v>0</v>
      </c>
      <c r="M10" s="36">
        <v>2.5</v>
      </c>
      <c r="N10" s="36">
        <v>0</v>
      </c>
      <c r="O10" s="36">
        <v>2</v>
      </c>
      <c r="P10" s="27">
        <v>1.5</v>
      </c>
      <c r="Q10" s="27">
        <v>1.5</v>
      </c>
      <c r="R10" s="28">
        <v>0</v>
      </c>
      <c r="S10" s="7">
        <v>19</v>
      </c>
    </row>
    <row r="11" spans="1:19" ht="15" x14ac:dyDescent="0.25">
      <c r="A11" s="6">
        <v>2018</v>
      </c>
      <c r="B11" s="91" t="s">
        <v>52</v>
      </c>
      <c r="C11" s="91"/>
      <c r="D11" s="92"/>
      <c r="E11" s="8">
        <v>19</v>
      </c>
      <c r="F11" s="36">
        <v>1.5</v>
      </c>
      <c r="G11" s="36">
        <v>1</v>
      </c>
      <c r="H11" s="36">
        <v>1.6</v>
      </c>
      <c r="I11" s="36">
        <v>0</v>
      </c>
      <c r="J11" s="36">
        <v>2.4</v>
      </c>
      <c r="K11" s="36">
        <v>5</v>
      </c>
      <c r="L11" s="36">
        <v>0</v>
      </c>
      <c r="M11" s="36">
        <v>2.5</v>
      </c>
      <c r="N11" s="36">
        <v>0</v>
      </c>
      <c r="O11" s="36">
        <v>2</v>
      </c>
      <c r="P11" s="27">
        <v>1.5</v>
      </c>
      <c r="Q11" s="27">
        <v>1.5</v>
      </c>
      <c r="R11" s="28"/>
      <c r="S11" s="7">
        <f>SUM(F11:R11)</f>
        <v>19</v>
      </c>
    </row>
    <row r="12" spans="1:19" ht="22.5" x14ac:dyDescent="0.2">
      <c r="A12" s="93" t="s">
        <v>28</v>
      </c>
      <c r="B12" s="94"/>
      <c r="C12" s="94"/>
      <c r="D12" s="95"/>
      <c r="E12" s="8">
        <v>2121</v>
      </c>
      <c r="F12" s="48" t="s">
        <v>29</v>
      </c>
      <c r="G12" s="49"/>
      <c r="H12" s="49"/>
      <c r="I12" s="49"/>
      <c r="J12" s="49"/>
      <c r="K12" s="49"/>
      <c r="L12" s="49"/>
      <c r="M12" s="49"/>
      <c r="N12" s="49"/>
      <c r="O12" s="50"/>
      <c r="P12" s="51" t="s">
        <v>30</v>
      </c>
      <c r="Q12" s="52"/>
      <c r="R12" s="7" t="s">
        <v>31</v>
      </c>
      <c r="S12" s="7"/>
    </row>
    <row r="13" spans="1:19" x14ac:dyDescent="0.2">
      <c r="A13" s="55" t="s">
        <v>32</v>
      </c>
      <c r="B13" s="56"/>
      <c r="C13" s="56"/>
      <c r="D13" s="56"/>
      <c r="E13" s="57"/>
      <c r="F13" s="9">
        <f>E12*F7</f>
        <v>3181.5</v>
      </c>
      <c r="G13" s="9">
        <f>E12*G9</f>
        <v>2121</v>
      </c>
      <c r="H13" s="9">
        <f>E12*H8</f>
        <v>3393.6000000000004</v>
      </c>
      <c r="I13" s="9">
        <f>E12*I7</f>
        <v>0</v>
      </c>
      <c r="J13" s="9">
        <f>E12*J7</f>
        <v>5090.3999999999996</v>
      </c>
      <c r="K13" s="9">
        <f>E12*K8</f>
        <v>10605</v>
      </c>
      <c r="L13" s="9">
        <f>SUM(L7*2002.5)</f>
        <v>0</v>
      </c>
      <c r="M13" s="9">
        <f>E12*M7</f>
        <v>5302.5</v>
      </c>
      <c r="N13" s="9">
        <f>SUM(E12*N7)</f>
        <v>0</v>
      </c>
      <c r="O13" s="9">
        <f>E12*O8</f>
        <v>4242</v>
      </c>
      <c r="P13" s="9">
        <f>E12*P8</f>
        <v>3181.5</v>
      </c>
      <c r="Q13" s="9">
        <f>E12*Q7</f>
        <v>3181.5</v>
      </c>
      <c r="R13" s="9">
        <f>E12*R7</f>
        <v>0</v>
      </c>
      <c r="S13" s="9">
        <f>SUM(F13:R13)</f>
        <v>40299</v>
      </c>
    </row>
    <row r="14" spans="1:19" x14ac:dyDescent="0.2">
      <c r="A14" s="82" t="s">
        <v>33</v>
      </c>
      <c r="B14" s="82"/>
      <c r="C14" s="82"/>
      <c r="D14" s="82"/>
      <c r="E14" s="83"/>
      <c r="F14" s="47" t="s">
        <v>34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</row>
    <row r="15" spans="1:19" x14ac:dyDescent="0.2">
      <c r="A15" s="99" t="s">
        <v>35</v>
      </c>
      <c r="B15" s="99"/>
      <c r="C15" s="99"/>
      <c r="D15" s="100"/>
      <c r="E15" s="37">
        <v>-60112.519999999844</v>
      </c>
      <c r="F15" s="40"/>
      <c r="G15" s="41"/>
      <c r="H15" s="1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19" x14ac:dyDescent="0.2">
      <c r="A16" s="30"/>
      <c r="B16" s="86" t="s">
        <v>47</v>
      </c>
      <c r="C16" s="86"/>
      <c r="D16" s="31" t="s">
        <v>33</v>
      </c>
      <c r="E16" s="32" t="s">
        <v>48</v>
      </c>
      <c r="F16" s="40"/>
      <c r="G16" s="41"/>
      <c r="H16" s="1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x14ac:dyDescent="0.2">
      <c r="A17" s="11" t="s">
        <v>36</v>
      </c>
      <c r="B17" s="87">
        <v>40831</v>
      </c>
      <c r="C17" s="88"/>
      <c r="D17" s="33">
        <v>29155.279999999999</v>
      </c>
      <c r="E17" s="34"/>
      <c r="F17" s="12">
        <f>E12*F8</f>
        <v>3181.5</v>
      </c>
      <c r="G17" s="12">
        <v>0</v>
      </c>
      <c r="H17" s="13">
        <f>E12*H8</f>
        <v>3393.6000000000004</v>
      </c>
      <c r="I17" s="12">
        <f>E12*I13</f>
        <v>0</v>
      </c>
      <c r="J17" s="12">
        <v>3996</v>
      </c>
      <c r="K17" s="12">
        <v>10657</v>
      </c>
      <c r="L17" s="12">
        <v>2664</v>
      </c>
      <c r="M17" s="12">
        <f>E12*M8</f>
        <v>5302.5</v>
      </c>
      <c r="N17" s="12">
        <v>0</v>
      </c>
      <c r="O17" s="12">
        <v>0</v>
      </c>
      <c r="P17" s="35">
        <v>0</v>
      </c>
      <c r="Q17" s="35">
        <v>0</v>
      </c>
      <c r="R17" s="12">
        <v>0</v>
      </c>
      <c r="S17" s="14">
        <f t="shared" ref="S17:S28" si="0">SUM(F17:R17)</f>
        <v>29194.6</v>
      </c>
    </row>
    <row r="18" spans="1:19" x14ac:dyDescent="0.2">
      <c r="A18" s="11" t="s">
        <v>37</v>
      </c>
      <c r="B18" s="87">
        <v>40831</v>
      </c>
      <c r="C18" s="89"/>
      <c r="D18" s="33">
        <v>66023.05</v>
      </c>
      <c r="E18" s="34"/>
      <c r="F18" s="12">
        <v>3181.5</v>
      </c>
      <c r="G18" s="12">
        <v>0</v>
      </c>
      <c r="H18" s="13">
        <v>3393.6000000000004</v>
      </c>
      <c r="I18" s="12">
        <v>0</v>
      </c>
      <c r="J18" s="12">
        <v>3996</v>
      </c>
      <c r="K18" s="12">
        <v>10657</v>
      </c>
      <c r="L18" s="12">
        <v>2664</v>
      </c>
      <c r="M18" s="12">
        <v>5302.5</v>
      </c>
      <c r="N18" s="12">
        <v>0</v>
      </c>
      <c r="O18" s="12">
        <v>1275</v>
      </c>
      <c r="P18" s="35">
        <v>0</v>
      </c>
      <c r="Q18" s="35">
        <v>0</v>
      </c>
      <c r="R18" s="12">
        <v>0</v>
      </c>
      <c r="S18" s="14">
        <f t="shared" si="0"/>
        <v>30469.599999999999</v>
      </c>
    </row>
    <row r="19" spans="1:19" x14ac:dyDescent="0.2">
      <c r="A19" s="11" t="s">
        <v>4</v>
      </c>
      <c r="B19" s="87">
        <v>40831</v>
      </c>
      <c r="C19" s="89"/>
      <c r="D19" s="33">
        <f>30857.66+3923.78</f>
        <v>34781.440000000002</v>
      </c>
      <c r="E19" s="34"/>
      <c r="F19" s="12">
        <v>3181.5</v>
      </c>
      <c r="G19" s="12">
        <v>0</v>
      </c>
      <c r="H19" s="13">
        <v>3393.6000000000004</v>
      </c>
      <c r="I19" s="12">
        <v>0</v>
      </c>
      <c r="J19" s="12">
        <v>3996</v>
      </c>
      <c r="K19" s="12">
        <v>10657</v>
      </c>
      <c r="L19" s="12">
        <v>2664</v>
      </c>
      <c r="M19" s="12">
        <v>5302.5</v>
      </c>
      <c r="N19" s="12">
        <v>0</v>
      </c>
      <c r="O19" s="12">
        <v>0</v>
      </c>
      <c r="P19" s="35">
        <v>6101</v>
      </c>
      <c r="Q19" s="35">
        <v>0</v>
      </c>
      <c r="R19" s="12">
        <v>0</v>
      </c>
      <c r="S19" s="14">
        <f t="shared" si="0"/>
        <v>35295.599999999999</v>
      </c>
    </row>
    <row r="20" spans="1:19" x14ac:dyDescent="0.2">
      <c r="A20" s="11" t="s">
        <v>38</v>
      </c>
      <c r="B20" s="87">
        <v>40831</v>
      </c>
      <c r="C20" s="89"/>
      <c r="D20" s="33">
        <v>53953.68</v>
      </c>
      <c r="E20" s="34"/>
      <c r="F20" s="12">
        <v>3181.5</v>
      </c>
      <c r="G20" s="12">
        <v>0</v>
      </c>
      <c r="H20" s="13">
        <v>3393.6000000000004</v>
      </c>
      <c r="I20" s="12">
        <v>0</v>
      </c>
      <c r="J20" s="12">
        <v>3996</v>
      </c>
      <c r="K20" s="12">
        <v>10657</v>
      </c>
      <c r="L20" s="12">
        <v>2664</v>
      </c>
      <c r="M20" s="12">
        <v>5302.5</v>
      </c>
      <c r="N20" s="12">
        <v>0</v>
      </c>
      <c r="O20" s="12">
        <v>0</v>
      </c>
      <c r="P20" s="35">
        <v>0</v>
      </c>
      <c r="Q20" s="35">
        <v>0</v>
      </c>
      <c r="R20" s="12">
        <v>0</v>
      </c>
      <c r="S20" s="14">
        <f t="shared" si="0"/>
        <v>29194.6</v>
      </c>
    </row>
    <row r="21" spans="1:19" x14ac:dyDescent="0.2">
      <c r="A21" s="11" t="s">
        <v>11</v>
      </c>
      <c r="B21" s="87">
        <v>40831</v>
      </c>
      <c r="C21" s="89"/>
      <c r="D21" s="33">
        <v>27996.78</v>
      </c>
      <c r="E21" s="34"/>
      <c r="F21" s="12">
        <v>3181.5</v>
      </c>
      <c r="G21" s="12">
        <v>0</v>
      </c>
      <c r="H21" s="13">
        <v>3393.6000000000004</v>
      </c>
      <c r="I21" s="12">
        <v>0</v>
      </c>
      <c r="J21" s="12">
        <v>3996</v>
      </c>
      <c r="K21" s="12">
        <v>10657</v>
      </c>
      <c r="L21" s="12">
        <v>2664</v>
      </c>
      <c r="M21" s="12">
        <v>5302.5</v>
      </c>
      <c r="N21" s="12">
        <v>0</v>
      </c>
      <c r="O21" s="12">
        <f>2407+3139</f>
        <v>5546</v>
      </c>
      <c r="P21" s="35">
        <v>0</v>
      </c>
      <c r="Q21" s="35">
        <v>0</v>
      </c>
      <c r="R21" s="12">
        <v>0</v>
      </c>
      <c r="S21" s="14">
        <f t="shared" si="0"/>
        <v>34740.6</v>
      </c>
    </row>
    <row r="22" spans="1:19" x14ac:dyDescent="0.2">
      <c r="A22" s="11" t="s">
        <v>6</v>
      </c>
      <c r="B22" s="87">
        <v>40831</v>
      </c>
      <c r="C22" s="89"/>
      <c r="D22" s="33">
        <v>28773.649999999998</v>
      </c>
      <c r="E22" s="34"/>
      <c r="F22" s="12">
        <v>3181.5</v>
      </c>
      <c r="G22" s="12">
        <v>0</v>
      </c>
      <c r="H22" s="13">
        <v>3393.6000000000004</v>
      </c>
      <c r="I22" s="12">
        <v>0</v>
      </c>
      <c r="J22" s="12">
        <v>3996</v>
      </c>
      <c r="K22" s="12">
        <v>10657</v>
      </c>
      <c r="L22" s="12">
        <v>2664</v>
      </c>
      <c r="M22" s="12">
        <v>5302.5</v>
      </c>
      <c r="N22" s="12">
        <v>0</v>
      </c>
      <c r="O22" s="12">
        <v>3139</v>
      </c>
      <c r="P22" s="35">
        <v>0</v>
      </c>
      <c r="Q22" s="35">
        <v>0</v>
      </c>
      <c r="R22" s="12">
        <v>0</v>
      </c>
      <c r="S22" s="14">
        <f t="shared" si="0"/>
        <v>32333.599999999999</v>
      </c>
    </row>
    <row r="23" spans="1:19" x14ac:dyDescent="0.2">
      <c r="A23" s="11" t="s">
        <v>5</v>
      </c>
      <c r="B23" s="87">
        <v>40831</v>
      </c>
      <c r="C23" s="89"/>
      <c r="D23" s="33">
        <v>36153.97</v>
      </c>
      <c r="E23" s="34"/>
      <c r="F23" s="12">
        <v>3181.5</v>
      </c>
      <c r="G23" s="12">
        <v>0</v>
      </c>
      <c r="H23" s="13">
        <v>3393.6000000000004</v>
      </c>
      <c r="I23" s="12"/>
      <c r="J23" s="12">
        <v>3996</v>
      </c>
      <c r="K23" s="12">
        <v>10657</v>
      </c>
      <c r="L23" s="12">
        <v>2664</v>
      </c>
      <c r="M23" s="12">
        <v>5302.5</v>
      </c>
      <c r="N23" s="12">
        <v>0</v>
      </c>
      <c r="O23" s="12">
        <v>0</v>
      </c>
      <c r="P23" s="35">
        <v>9712</v>
      </c>
      <c r="Q23" s="35">
        <v>0</v>
      </c>
      <c r="R23" s="12">
        <v>0</v>
      </c>
      <c r="S23" s="14">
        <f t="shared" si="0"/>
        <v>38906.6</v>
      </c>
    </row>
    <row r="24" spans="1:19" x14ac:dyDescent="0.2">
      <c r="A24" s="11" t="s">
        <v>7</v>
      </c>
      <c r="B24" s="87">
        <v>40831</v>
      </c>
      <c r="C24" s="89"/>
      <c r="D24" s="33">
        <v>43748.28</v>
      </c>
      <c r="E24" s="34"/>
      <c r="F24" s="12">
        <v>3181.5</v>
      </c>
      <c r="G24" s="12">
        <v>0</v>
      </c>
      <c r="H24" s="13">
        <v>3393.6000000000004</v>
      </c>
      <c r="I24" s="12"/>
      <c r="J24" s="12">
        <v>3996</v>
      </c>
      <c r="K24" s="12">
        <v>10657</v>
      </c>
      <c r="L24" s="12">
        <v>2664</v>
      </c>
      <c r="M24" s="12">
        <v>5302.5</v>
      </c>
      <c r="N24" s="12">
        <v>0</v>
      </c>
      <c r="O24" s="12">
        <v>1100</v>
      </c>
      <c r="P24" s="35">
        <v>1324</v>
      </c>
      <c r="Q24" s="35">
        <v>0</v>
      </c>
      <c r="R24" s="12">
        <v>0</v>
      </c>
      <c r="S24" s="14">
        <f t="shared" si="0"/>
        <v>31618.6</v>
      </c>
    </row>
    <row r="25" spans="1:19" x14ac:dyDescent="0.2">
      <c r="A25" s="11" t="s">
        <v>39</v>
      </c>
      <c r="B25" s="87">
        <v>40846.199999999997</v>
      </c>
      <c r="C25" s="89"/>
      <c r="D25" s="33">
        <v>30692.880000000001</v>
      </c>
      <c r="E25" s="34"/>
      <c r="F25" s="12">
        <v>3181.5</v>
      </c>
      <c r="G25" s="12">
        <v>0</v>
      </c>
      <c r="H25" s="13">
        <v>3393.6000000000004</v>
      </c>
      <c r="I25" s="12"/>
      <c r="J25" s="12">
        <v>3996</v>
      </c>
      <c r="K25" s="12">
        <v>10657</v>
      </c>
      <c r="L25" s="12">
        <v>2664</v>
      </c>
      <c r="M25" s="12">
        <v>5302.5</v>
      </c>
      <c r="N25" s="12">
        <v>0</v>
      </c>
      <c r="O25" s="12">
        <f>10000+73.88</f>
        <v>10073.879999999999</v>
      </c>
      <c r="P25" s="35">
        <v>0</v>
      </c>
      <c r="Q25" s="35">
        <v>2525</v>
      </c>
      <c r="R25" s="12"/>
      <c r="S25" s="14">
        <f t="shared" si="0"/>
        <v>41793.479999999996</v>
      </c>
    </row>
    <row r="26" spans="1:19" x14ac:dyDescent="0.2">
      <c r="A26" s="11" t="s">
        <v>40</v>
      </c>
      <c r="B26" s="87">
        <v>40846.199999999997</v>
      </c>
      <c r="C26" s="89"/>
      <c r="D26" s="33">
        <v>40292.730000000003</v>
      </c>
      <c r="E26" s="34"/>
      <c r="F26" s="12">
        <v>3181.5</v>
      </c>
      <c r="G26" s="12">
        <v>0</v>
      </c>
      <c r="H26" s="13">
        <v>3393.6000000000004</v>
      </c>
      <c r="I26" s="12"/>
      <c r="J26" s="12">
        <v>3996</v>
      </c>
      <c r="K26" s="12">
        <v>10657</v>
      </c>
      <c r="L26" s="12">
        <v>2664</v>
      </c>
      <c r="M26" s="12">
        <v>5302.5</v>
      </c>
      <c r="N26" s="12">
        <v>0</v>
      </c>
      <c r="O26" s="12">
        <v>0</v>
      </c>
      <c r="P26" s="35">
        <v>0</v>
      </c>
      <c r="Q26" s="35">
        <v>0</v>
      </c>
      <c r="R26" s="12"/>
      <c r="S26" s="14">
        <f t="shared" si="0"/>
        <v>29194.6</v>
      </c>
    </row>
    <row r="27" spans="1:19" x14ac:dyDescent="0.2">
      <c r="A27" s="11" t="s">
        <v>41</v>
      </c>
      <c r="B27" s="87">
        <v>39892.400000000001</v>
      </c>
      <c r="C27" s="89"/>
      <c r="D27" s="33">
        <v>28662.940000000002</v>
      </c>
      <c r="E27" s="34"/>
      <c r="F27" s="12">
        <v>3181.5</v>
      </c>
      <c r="G27" s="12">
        <v>0</v>
      </c>
      <c r="H27" s="13">
        <v>3393.6000000000004</v>
      </c>
      <c r="I27" s="12"/>
      <c r="J27" s="12">
        <v>3996</v>
      </c>
      <c r="K27" s="12">
        <v>10657</v>
      </c>
      <c r="L27" s="12">
        <v>2664</v>
      </c>
      <c r="M27" s="12">
        <v>5302.5</v>
      </c>
      <c r="N27" s="12">
        <v>0</v>
      </c>
      <c r="O27" s="12">
        <v>0</v>
      </c>
      <c r="P27" s="35">
        <v>385</v>
      </c>
      <c r="Q27" s="35">
        <v>0</v>
      </c>
      <c r="R27" s="12"/>
      <c r="S27" s="14">
        <f t="shared" si="0"/>
        <v>29579.599999999999</v>
      </c>
    </row>
    <row r="28" spans="1:19" x14ac:dyDescent="0.2">
      <c r="A28" s="11" t="s">
        <v>42</v>
      </c>
      <c r="B28" s="87">
        <v>39892.400000000001</v>
      </c>
      <c r="C28" s="89"/>
      <c r="D28" s="33">
        <v>76388.03</v>
      </c>
      <c r="E28" s="34"/>
      <c r="F28" s="12">
        <v>3181.5</v>
      </c>
      <c r="G28" s="12">
        <v>0</v>
      </c>
      <c r="H28" s="13">
        <v>3393.6000000000004</v>
      </c>
      <c r="I28" s="12"/>
      <c r="J28" s="12">
        <v>3996</v>
      </c>
      <c r="K28" s="12">
        <v>10657</v>
      </c>
      <c r="L28" s="12">
        <v>2664</v>
      </c>
      <c r="M28" s="12">
        <v>5302.5</v>
      </c>
      <c r="N28" s="12">
        <v>0</v>
      </c>
      <c r="O28" s="12">
        <f>1800+10500</f>
        <v>12300</v>
      </c>
      <c r="P28" s="35">
        <v>0</v>
      </c>
      <c r="Q28" s="35">
        <v>0</v>
      </c>
      <c r="R28" s="12"/>
      <c r="S28" s="14">
        <f t="shared" si="0"/>
        <v>41494.6</v>
      </c>
    </row>
    <row r="29" spans="1:19" ht="24" x14ac:dyDescent="0.2">
      <c r="A29" s="15" t="s">
        <v>43</v>
      </c>
      <c r="B29" s="87">
        <v>0</v>
      </c>
      <c r="C29" s="89"/>
      <c r="D29" s="33">
        <v>0</v>
      </c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12"/>
      <c r="S29" s="14"/>
    </row>
    <row r="30" spans="1:19" x14ac:dyDescent="0.2">
      <c r="A30" s="16" t="s">
        <v>2</v>
      </c>
      <c r="B30" s="97">
        <f>SUM(B17:B29)</f>
        <v>488125.20000000007</v>
      </c>
      <c r="C30" s="98"/>
      <c r="D30" s="23">
        <f>SUM(D17:D29)</f>
        <v>496622.70999999996</v>
      </c>
      <c r="E30" s="17"/>
      <c r="F30" s="17">
        <f>SUM(F17:F29)</f>
        <v>38178</v>
      </c>
      <c r="G30" s="17">
        <f>SUM(G17:G29)</f>
        <v>0</v>
      </c>
      <c r="H30" s="17">
        <f>SUM(H17:H29)</f>
        <v>40723.19999999999</v>
      </c>
      <c r="I30" s="17"/>
      <c r="J30" s="17">
        <f t="shared" ref="J30:Q30" si="1">SUM(J17:J29)</f>
        <v>47952</v>
      </c>
      <c r="K30" s="17">
        <f t="shared" si="1"/>
        <v>127884</v>
      </c>
      <c r="L30" s="17">
        <f t="shared" si="1"/>
        <v>31968</v>
      </c>
      <c r="M30" s="17">
        <f t="shared" si="1"/>
        <v>63630</v>
      </c>
      <c r="N30" s="17">
        <f t="shared" si="1"/>
        <v>0</v>
      </c>
      <c r="O30" s="17">
        <f t="shared" si="1"/>
        <v>33433.879999999997</v>
      </c>
      <c r="P30" s="23">
        <f t="shared" si="1"/>
        <v>17522</v>
      </c>
      <c r="Q30" s="23">
        <f t="shared" si="1"/>
        <v>2525</v>
      </c>
      <c r="R30" s="17"/>
      <c r="S30" s="18">
        <f>SUM(S17:S29)</f>
        <v>403816.07999999996</v>
      </c>
    </row>
    <row r="31" spans="1:19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 t="s">
        <v>44</v>
      </c>
      <c r="R31" s="96">
        <f>E15+D30-S30</f>
        <v>32694.110000000161</v>
      </c>
      <c r="S31" s="96"/>
    </row>
    <row r="32" spans="1:19" x14ac:dyDescent="0.2">
      <c r="A32" t="s">
        <v>10</v>
      </c>
      <c r="B32" s="101">
        <v>1275</v>
      </c>
      <c r="C32" s="101"/>
      <c r="D32" t="s">
        <v>12</v>
      </c>
    </row>
    <row r="33" spans="1:7" x14ac:dyDescent="0.2">
      <c r="A33" t="s">
        <v>11</v>
      </c>
      <c r="B33" s="101">
        <v>2407</v>
      </c>
      <c r="C33" s="101"/>
      <c r="D33" t="s">
        <v>58</v>
      </c>
    </row>
    <row r="34" spans="1:7" x14ac:dyDescent="0.2">
      <c r="B34" s="101">
        <v>3139</v>
      </c>
      <c r="C34" s="101"/>
      <c r="D34" t="s">
        <v>45</v>
      </c>
      <c r="G34" s="2"/>
    </row>
    <row r="35" spans="1:7" x14ac:dyDescent="0.2">
      <c r="A35" t="s">
        <v>6</v>
      </c>
      <c r="B35" s="101">
        <v>3139</v>
      </c>
      <c r="C35" s="101"/>
      <c r="D35" t="s">
        <v>45</v>
      </c>
    </row>
    <row r="36" spans="1:7" x14ac:dyDescent="0.2">
      <c r="A36" t="s">
        <v>7</v>
      </c>
      <c r="B36" s="101">
        <v>1100</v>
      </c>
      <c r="C36" s="101"/>
      <c r="D36" t="s">
        <v>55</v>
      </c>
    </row>
    <row r="37" spans="1:7" x14ac:dyDescent="0.2">
      <c r="A37" t="s">
        <v>8</v>
      </c>
      <c r="B37" s="101">
        <v>10000</v>
      </c>
      <c r="C37" s="101"/>
      <c r="D37" t="s">
        <v>59</v>
      </c>
    </row>
    <row r="38" spans="1:7" x14ac:dyDescent="0.2">
      <c r="B38" s="101">
        <v>73.88</v>
      </c>
      <c r="C38" s="101"/>
      <c r="D38" t="s">
        <v>46</v>
      </c>
    </row>
    <row r="39" spans="1:7" x14ac:dyDescent="0.2">
      <c r="A39" t="s">
        <v>9</v>
      </c>
      <c r="B39" s="101">
        <v>1800</v>
      </c>
      <c r="C39" s="101"/>
      <c r="D39" t="s">
        <v>61</v>
      </c>
    </row>
    <row r="40" spans="1:7" x14ac:dyDescent="0.2">
      <c r="B40" s="101">
        <v>2500</v>
      </c>
      <c r="C40" s="101"/>
      <c r="D40" t="s">
        <v>56</v>
      </c>
    </row>
    <row r="41" spans="1:7" x14ac:dyDescent="0.2">
      <c r="B41" s="101">
        <v>8000</v>
      </c>
      <c r="C41" s="101"/>
      <c r="D41" t="s">
        <v>60</v>
      </c>
    </row>
    <row r="42" spans="1:7" x14ac:dyDescent="0.2">
      <c r="B42" s="102"/>
      <c r="C42" s="61"/>
    </row>
  </sheetData>
  <mergeCells count="60">
    <mergeCell ref="B42:C42"/>
    <mergeCell ref="B18:C18"/>
    <mergeCell ref="B36:C36"/>
    <mergeCell ref="B37:C37"/>
    <mergeCell ref="B38:C38"/>
    <mergeCell ref="B39:C39"/>
    <mergeCell ref="B32:C32"/>
    <mergeCell ref="B33:C33"/>
    <mergeCell ref="B34:C34"/>
    <mergeCell ref="B35:C35"/>
    <mergeCell ref="R31:S31"/>
    <mergeCell ref="B10:D1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4:E14"/>
    <mergeCell ref="B17:C17"/>
    <mergeCell ref="B16:C16"/>
    <mergeCell ref="P12:Q12"/>
    <mergeCell ref="H5:H6"/>
    <mergeCell ref="I5:I6"/>
    <mergeCell ref="J5:J6"/>
    <mergeCell ref="K5:K6"/>
    <mergeCell ref="L5:L6"/>
    <mergeCell ref="B8:D8"/>
    <mergeCell ref="B9:D9"/>
    <mergeCell ref="A12:D12"/>
    <mergeCell ref="F12:O12"/>
    <mergeCell ref="A13:E13"/>
    <mergeCell ref="B11:D11"/>
    <mergeCell ref="F5:F6"/>
    <mergeCell ref="G5:G6"/>
    <mergeCell ref="M5:M6"/>
    <mergeCell ref="F14:S14"/>
    <mergeCell ref="A15:D15"/>
    <mergeCell ref="B40:C40"/>
    <mergeCell ref="B41:C41"/>
    <mergeCell ref="A1:S1"/>
    <mergeCell ref="A2:S2"/>
    <mergeCell ref="A3:E3"/>
    <mergeCell ref="F3:R3"/>
    <mergeCell ref="B4:E4"/>
    <mergeCell ref="F4:O4"/>
    <mergeCell ref="P4:Q5"/>
    <mergeCell ref="R4:R6"/>
    <mergeCell ref="S4:S6"/>
    <mergeCell ref="B5:B6"/>
    <mergeCell ref="N5:O5"/>
    <mergeCell ref="C5:C6"/>
    <mergeCell ref="D5:D6"/>
    <mergeCell ref="E5:E6"/>
  </mergeCells>
  <pageMargins left="0.125" right="7.2916666666666671E-2" top="0.11458333333333333" bottom="6.25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2019-02-05T10:30:51Z</cp:lastPrinted>
  <dcterms:created xsi:type="dcterms:W3CDTF">2007-02-04T12:22:59Z</dcterms:created>
  <dcterms:modified xsi:type="dcterms:W3CDTF">2019-02-11T05:38:16Z</dcterms:modified>
</cp:coreProperties>
</file>