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2225" windowHeight="4935" activeTab="0"/>
  </bookViews>
  <sheets>
    <sheet name="2018" sheetId="1" r:id="rId1"/>
  </sheets>
  <definedNames>
    <definedName name="_xlnm.Print_Area" localSheetId="0">'2018'!$B$31:$T$45</definedName>
  </definedNames>
  <calcPr fullCalcOnLoad="1" refMode="R1C1"/>
</workbook>
</file>

<file path=xl/comments1.xml><?xml version="1.0" encoding="utf-8"?>
<comments xmlns="http://schemas.openxmlformats.org/spreadsheetml/2006/main">
  <authors>
    <author>User</author>
  </authors>
  <commentList>
    <comment ref="O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1168-покос</t>
        </r>
      </text>
    </comment>
    <comment ref="O2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5509-дезинсекция
3250-погрузка и вывоз мусора
1361,11-тех.обслуживание ОДГО</t>
        </r>
      </text>
    </comment>
    <comment ref="O2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448-составление реестра собственников</t>
        </r>
      </text>
    </comment>
  </commentList>
</comments>
</file>

<file path=xl/sharedStrings.xml><?xml version="1.0" encoding="utf-8"?>
<sst xmlns="http://schemas.openxmlformats.org/spreadsheetml/2006/main" count="94" uniqueCount="64">
  <si>
    <t>Содержание</t>
  </si>
  <si>
    <t>ремонт</t>
  </si>
  <si>
    <t>итого</t>
  </si>
  <si>
    <t>ИТОГО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</si>
  <si>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</si>
  <si>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</si>
  <si>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</si>
  <si>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</si>
  <si>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</si>
  <si>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</si>
  <si>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</si>
  <si>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февраль</t>
  </si>
  <si>
    <t>март</t>
  </si>
  <si>
    <t>апрель</t>
  </si>
  <si>
    <t>июнь</t>
  </si>
  <si>
    <t>январь</t>
  </si>
  <si>
    <t>долг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</si>
  <si>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</si>
  <si>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</si>
  <si>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</si>
  <si>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</si>
  <si>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</si>
  <si>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</si>
  <si>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>Работы по содержанию земельного участка с элементами озеленения и благоустройства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</si>
  <si>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</si>
  <si>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</si>
  <si>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</si>
  <si>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                             расходы по содержанию и ремноту лифта</t>
  </si>
  <si>
    <t>работы по содержанию помещений, входящих в состав общего имущества, уборка подъездов</t>
  </si>
  <si>
    <t xml:space="preserve">общехозяйственные расходы, ведение технической документации, предоставление собственникам информации, ведение сайтов 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</si>
  <si>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</si>
  <si>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</si>
  <si>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</si>
  <si>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</si>
  <si>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</si>
  <si>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</si>
  <si>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</si>
  <si>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</si>
  <si>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</si>
  <si>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</si>
  <si>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</si>
  <si>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</si>
  <si>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</si>
  <si>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</si>
  <si>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</si>
  <si>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</si>
  <si>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</si>
  <si>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</si>
  <si>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</si>
  <si>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</si>
  <si>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тех.обслуживание ОДГО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</si>
  <si>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</si>
  <si>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</si>
  <si>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</si>
  <si>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</si>
  <si>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2 полугодие</t>
  </si>
  <si>
    <t>услуги сторонних организаций, разовые работы</t>
  </si>
  <si>
    <t>погрузка и вывоз мусора</t>
  </si>
  <si>
    <t>Информация о доходах и расходах по дому __Сеченова 3__на 2018год.</t>
  </si>
  <si>
    <t>х/в</t>
  </si>
  <si>
    <t>эл-во</t>
  </si>
  <si>
    <t>дезинсекция</t>
  </si>
  <si>
    <t>эл-во доначисление за январь 2017г.</t>
  </si>
  <si>
    <t>составление реестра собственников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</si>
</sst>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#,##0.0_р_."/>
    <numFmt numFmtId="179" formatCode="#,##0_р_."/>
    <numFmt numFmtId="180" formatCode="#,##0.000_р_."/>
    <numFmt numFmtId="181" formatCode="0.0"/>
    <numFmt numFmtId="182" formatCode="#,##0&quot;р.&quot;"/>
    <numFmt numFmtId="183" formatCode="#,##0.00&quot;р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sz val="11"/>
      <name val="Arial Cyr"/>
      <family val="0"/>
    </font>
    <font>
      <sz val="7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172" fontId="2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8" fillId="32" borderId="11" xfId="0" applyNumberFormat="1" applyFont="1" applyFill="1" applyBorder="1" applyAlignment="1">
      <alignment/>
    </xf>
    <xf numFmtId="0" fontId="10" fillId="32" borderId="10" xfId="0" applyNumberFormat="1" applyFont="1" applyFill="1" applyBorder="1" applyAlignment="1">
      <alignment wrapText="1"/>
    </xf>
    <xf numFmtId="2" fontId="8" fillId="0" borderId="13" xfId="0" applyNumberFormat="1" applyFont="1" applyBorder="1" applyAlignment="1">
      <alignment horizontal="center" vertical="top" wrapText="1"/>
    </xf>
    <xf numFmtId="4" fontId="6" fillId="32" borderId="10" xfId="0" applyNumberFormat="1" applyFont="1" applyFill="1" applyBorder="1" applyAlignment="1">
      <alignment horizontal="center"/>
    </xf>
    <xf numFmtId="2" fontId="2" fillId="7" borderId="13" xfId="0" applyNumberFormat="1" applyFont="1" applyFill="1" applyBorder="1" applyAlignment="1">
      <alignment horizontal="center" vertical="top" wrapText="1"/>
    </xf>
    <xf numFmtId="4" fontId="2" fillId="32" borderId="10" xfId="0" applyNumberFormat="1" applyFont="1" applyFill="1" applyBorder="1" applyAlignment="1">
      <alignment/>
    </xf>
    <xf numFmtId="2" fontId="2" fillId="13" borderId="14" xfId="0" applyNumberFormat="1" applyFont="1" applyFill="1" applyBorder="1" applyAlignment="1">
      <alignment horizontal="center" vertical="top" wrapText="1"/>
    </xf>
    <xf numFmtId="17" fontId="6" fillId="33" borderId="10" xfId="0" applyNumberFormat="1" applyFont="1" applyFill="1" applyBorder="1" applyAlignment="1">
      <alignment horizontal="left"/>
    </xf>
    <xf numFmtId="172" fontId="2" fillId="13" borderId="10" xfId="0" applyNumberFormat="1" applyFont="1" applyFill="1" applyBorder="1" applyAlignment="1">
      <alignment/>
    </xf>
    <xf numFmtId="172" fontId="2" fillId="13" borderId="13" xfId="0" applyNumberFormat="1" applyFont="1" applyFill="1" applyBorder="1" applyAlignment="1">
      <alignment/>
    </xf>
    <xf numFmtId="4" fontId="2" fillId="13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172" fontId="11" fillId="34" borderId="10" xfId="0" applyNumberFormat="1" applyFont="1" applyFill="1" applyBorder="1" applyAlignment="1">
      <alignment/>
    </xf>
    <xf numFmtId="172" fontId="11" fillId="7" borderId="1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/>
    </xf>
    <xf numFmtId="0" fontId="0" fillId="0" borderId="15" xfId="0" applyBorder="1" applyAlignment="1">
      <alignment horizontal="center"/>
    </xf>
    <xf numFmtId="2" fontId="2" fillId="0" borderId="13" xfId="0" applyNumberFormat="1" applyFont="1" applyBorder="1" applyAlignment="1">
      <alignment vertical="top" textRotation="90" wrapText="1"/>
    </xf>
    <xf numFmtId="2" fontId="2" fillId="0" borderId="13" xfId="0" applyNumberFormat="1" applyFont="1" applyBorder="1" applyAlignment="1">
      <alignment horizontal="center" vertical="top"/>
    </xf>
    <xf numFmtId="2" fontId="2" fillId="32" borderId="13" xfId="0" applyNumberFormat="1" applyFont="1" applyFill="1" applyBorder="1" applyAlignment="1">
      <alignment horizontal="right" vertical="top" wrapText="1"/>
    </xf>
    <xf numFmtId="2" fontId="8" fillId="32" borderId="10" xfId="0" applyNumberFormat="1" applyFont="1" applyFill="1" applyBorder="1" applyAlignment="1">
      <alignment vertical="top" wrapText="1"/>
    </xf>
    <xf numFmtId="2" fontId="8" fillId="32" borderId="13" xfId="0" applyNumberFormat="1" applyFont="1" applyFill="1" applyBorder="1" applyAlignment="1">
      <alignment horizontal="center" vertical="top" wrapText="1"/>
    </xf>
    <xf numFmtId="0" fontId="0" fillId="32" borderId="10" xfId="0" applyFont="1" applyFill="1" applyBorder="1" applyAlignment="1">
      <alignment horizontal="center" wrapText="1"/>
    </xf>
    <xf numFmtId="0" fontId="2" fillId="35" borderId="15" xfId="0" applyFont="1" applyFill="1" applyBorder="1" applyAlignment="1">
      <alignment horizontal="center" wrapText="1"/>
    </xf>
    <xf numFmtId="4" fontId="2" fillId="9" borderId="10" xfId="0" applyNumberFormat="1" applyFont="1" applyFill="1" applyBorder="1" applyAlignment="1">
      <alignment/>
    </xf>
    <xf numFmtId="172" fontId="11" fillId="35" borderId="10" xfId="0" applyNumberFormat="1" applyFont="1" applyFill="1" applyBorder="1" applyAlignment="1">
      <alignment/>
    </xf>
    <xf numFmtId="172" fontId="2" fillId="9" borderId="10" xfId="0" applyNumberFormat="1" applyFont="1" applyFill="1" applyBorder="1" applyAlignment="1">
      <alignment/>
    </xf>
    <xf numFmtId="168" fontId="0" fillId="0" borderId="0" xfId="0" applyNumberFormat="1" applyAlignment="1">
      <alignment/>
    </xf>
    <xf numFmtId="168" fontId="11" fillId="0" borderId="0" xfId="0" applyNumberFormat="1" applyFont="1" applyFill="1" applyBorder="1" applyAlignment="1">
      <alignment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0" fontId="10" fillId="32" borderId="16" xfId="0" applyNumberFormat="1" applyFont="1" applyFill="1" applyBorder="1" applyAlignment="1">
      <alignment wrapText="1"/>
    </xf>
    <xf numFmtId="172" fontId="2" fillId="13" borderId="0" xfId="0" applyNumberFormat="1" applyFont="1" applyFill="1" applyBorder="1" applyAlignment="1">
      <alignment/>
    </xf>
    <xf numFmtId="2" fontId="2" fillId="32" borderId="10" xfId="0" applyNumberFormat="1" applyFont="1" applyFill="1" applyBorder="1" applyAlignment="1">
      <alignment horizontal="right" vertical="top" wrapText="1"/>
    </xf>
    <xf numFmtId="2" fontId="8" fillId="32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182" fontId="11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0" fillId="0" borderId="16" xfId="0" applyBorder="1" applyAlignment="1">
      <alignment horizontal="center"/>
    </xf>
    <xf numFmtId="2" fontId="0" fillId="13" borderId="16" xfId="0" applyNumberFormat="1" applyFont="1" applyFill="1" applyBorder="1" applyAlignment="1">
      <alignment horizontal="center" vertical="top" wrapText="1"/>
    </xf>
    <xf numFmtId="2" fontId="2" fillId="0" borderId="16" xfId="0" applyNumberFormat="1" applyFont="1" applyBorder="1" applyAlignment="1">
      <alignment horizontal="center" vertical="top" wrapText="1"/>
    </xf>
    <xf numFmtId="2" fontId="2" fillId="0" borderId="17" xfId="0" applyNumberFormat="1" applyFont="1" applyBorder="1" applyAlignment="1">
      <alignment horizontal="center" vertical="top" wrapText="1"/>
    </xf>
    <xf numFmtId="2" fontId="2" fillId="0" borderId="15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2" fontId="8" fillId="0" borderId="15" xfId="0" applyNumberFormat="1" applyFont="1" applyBorder="1" applyAlignment="1">
      <alignment horizontal="center" vertical="top" wrapText="1"/>
    </xf>
    <xf numFmtId="0" fontId="0" fillId="7" borderId="16" xfId="0" applyFont="1" applyFill="1" applyBorder="1" applyAlignment="1">
      <alignment horizontal="center" wrapText="1"/>
    </xf>
    <xf numFmtId="0" fontId="0" fillId="7" borderId="17" xfId="0" applyFont="1" applyFill="1" applyBorder="1" applyAlignment="1">
      <alignment horizontal="center" wrapText="1"/>
    </xf>
    <xf numFmtId="0" fontId="0" fillId="7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left" vertical="top" textRotation="90" wrapText="1"/>
    </xf>
    <xf numFmtId="2" fontId="2" fillId="0" borderId="13" xfId="0" applyNumberFormat="1" applyFont="1" applyBorder="1" applyAlignment="1">
      <alignment horizontal="left" vertical="top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19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6" fillId="0" borderId="12" xfId="0" applyNumberFormat="1" applyFont="1" applyBorder="1" applyAlignment="1">
      <alignment horizontal="center" wrapText="1"/>
    </xf>
    <xf numFmtId="2" fontId="6" fillId="0" borderId="13" xfId="0" applyNumberFormat="1" applyFont="1" applyBorder="1" applyAlignment="1">
      <alignment horizontal="center" wrapText="1"/>
    </xf>
    <xf numFmtId="172" fontId="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2" fontId="7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23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19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172" fontId="2" fillId="36" borderId="16" xfId="0" applyNumberFormat="1" applyFont="1" applyFill="1" applyBorder="1" applyAlignment="1">
      <alignment horizontal="center"/>
    </xf>
    <xf numFmtId="172" fontId="2" fillId="36" borderId="15" xfId="0" applyNumberFormat="1" applyFont="1" applyFill="1" applyBorder="1" applyAlignment="1">
      <alignment horizontal="center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36" borderId="15" xfId="0" applyFill="1" applyBorder="1" applyAlignment="1">
      <alignment/>
    </xf>
    <xf numFmtId="2" fontId="6" fillId="0" borderId="16" xfId="0" applyNumberFormat="1" applyFont="1" applyBorder="1" applyAlignment="1">
      <alignment horizontal="center" vertical="top"/>
    </xf>
    <xf numFmtId="2" fontId="6" fillId="0" borderId="17" xfId="0" applyNumberFormat="1" applyFont="1" applyBorder="1" applyAlignment="1">
      <alignment horizontal="center" vertical="top"/>
    </xf>
    <xf numFmtId="2" fontId="6" fillId="0" borderId="15" xfId="0" applyNumberFormat="1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21" xfId="0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2" fontId="6" fillId="0" borderId="17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2" fillId="37" borderId="10" xfId="0" applyFont="1" applyFill="1" applyBorder="1" applyAlignment="1">
      <alignment horizontal="center" wrapText="1"/>
    </xf>
    <xf numFmtId="0" fontId="3" fillId="32" borderId="17" xfId="0" applyFont="1" applyFill="1" applyBorder="1" applyAlignment="1">
      <alignment horizontal="center" wrapText="1"/>
    </xf>
    <xf numFmtId="0" fontId="3" fillId="32" borderId="15" xfId="0" applyFont="1" applyFill="1" applyBorder="1" applyAlignment="1">
      <alignment horizontal="center" wrapText="1"/>
    </xf>
    <xf numFmtId="2" fontId="2" fillId="0" borderId="12" xfId="0" applyNumberFormat="1" applyFont="1" applyBorder="1" applyAlignment="1">
      <alignment horizontal="center" textRotation="90" wrapText="1"/>
    </xf>
    <xf numFmtId="2" fontId="2" fillId="0" borderId="19" xfId="0" applyNumberFormat="1" applyFont="1" applyBorder="1" applyAlignment="1">
      <alignment horizontal="center" textRotation="90" wrapText="1"/>
    </xf>
    <xf numFmtId="2" fontId="2" fillId="0" borderId="13" xfId="0" applyNumberFormat="1" applyFont="1" applyBorder="1" applyAlignment="1">
      <alignment horizontal="center" textRotation="90" wrapText="1"/>
    </xf>
    <xf numFmtId="2" fontId="0" fillId="13" borderId="17" xfId="0" applyNumberFormat="1" applyFont="1" applyFill="1" applyBorder="1" applyAlignment="1">
      <alignment horizontal="center" vertical="top" wrapText="1"/>
    </xf>
    <xf numFmtId="2" fontId="0" fillId="13" borderId="15" xfId="0" applyNumberFormat="1" applyFont="1" applyFill="1" applyBorder="1" applyAlignment="1">
      <alignment horizontal="center" vertical="top" wrapText="1"/>
    </xf>
    <xf numFmtId="172" fontId="2" fillId="34" borderId="16" xfId="0" applyNumberFormat="1" applyFont="1" applyFill="1" applyBorder="1" applyAlignment="1">
      <alignment horizontal="center"/>
    </xf>
    <xf numFmtId="172" fontId="2" fillId="34" borderId="15" xfId="0" applyNumberFormat="1" applyFont="1" applyFill="1" applyBorder="1" applyAlignment="1">
      <alignment horizontal="center"/>
    </xf>
    <xf numFmtId="0" fontId="2" fillId="32" borderId="17" xfId="0" applyFont="1" applyFill="1" applyBorder="1" applyAlignment="1">
      <alignment horizontal="center" wrapText="1"/>
    </xf>
    <xf numFmtId="0" fontId="2" fillId="32" borderId="15" xfId="0" applyFont="1" applyFill="1" applyBorder="1" applyAlignment="1">
      <alignment horizontal="center" wrapText="1"/>
    </xf>
    <xf numFmtId="182" fontId="31" fillId="0" borderId="0" xfId="0" applyNumberFormat="1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U45"/>
  <sheetViews>
    <sheetView tabSelected="1" workbookViewId="0" topLeftCell="A28">
      <selection activeCell="F12" sqref="F12:O12"/>
    </sheetView>
  </sheetViews>
  <sheetFormatPr defaultColWidth="9.00390625" defaultRowHeight="12.75"/>
  <cols>
    <col min="2" max="2" width="5.625" style="0" customWidth="1"/>
    <col min="3" max="3" width="6.125" style="0" customWidth="1"/>
    <col min="10" max="10" width="9.125" style="0" customWidth="1"/>
    <col min="11" max="12" width="9.125" style="0" hidden="1" customWidth="1"/>
    <col min="17" max="17" width="8.00390625" style="0" customWidth="1"/>
    <col min="18" max="18" width="8.875" style="0" customWidth="1"/>
    <col min="19" max="19" width="9.125" style="0" hidden="1" customWidth="1"/>
  </cols>
  <sheetData>
    <row r="1" spans="1:20" ht="15.75">
      <c r="A1" s="74" t="s">
        <v>58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</row>
    <row r="2" spans="1:20" ht="12.7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12.75">
      <c r="A3" s="75"/>
      <c r="B3" s="53"/>
      <c r="C3" s="53"/>
      <c r="D3" s="53"/>
      <c r="E3" s="95"/>
      <c r="F3" s="56" t="s">
        <v>17</v>
      </c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28"/>
      <c r="T3" s="2"/>
    </row>
    <row r="4" spans="1:20" ht="12.75">
      <c r="A4" s="5"/>
      <c r="B4" s="96" t="s">
        <v>18</v>
      </c>
      <c r="C4" s="97"/>
      <c r="D4" s="97"/>
      <c r="E4" s="98"/>
      <c r="F4" s="76" t="s">
        <v>0</v>
      </c>
      <c r="G4" s="77"/>
      <c r="H4" s="77"/>
      <c r="I4" s="77"/>
      <c r="J4" s="77"/>
      <c r="K4" s="77"/>
      <c r="L4" s="77"/>
      <c r="M4" s="77"/>
      <c r="N4" s="77"/>
      <c r="O4" s="77"/>
      <c r="P4" s="78" t="s">
        <v>19</v>
      </c>
      <c r="Q4" s="79"/>
      <c r="R4" s="82" t="s">
        <v>20</v>
      </c>
      <c r="S4" s="102"/>
      <c r="T4" s="68" t="s">
        <v>3</v>
      </c>
    </row>
    <row r="5" spans="1:20" ht="12.75">
      <c r="A5" s="6"/>
      <c r="B5" s="54" t="s">
        <v>21</v>
      </c>
      <c r="C5" s="54" t="s">
        <v>1</v>
      </c>
      <c r="D5" s="54" t="s">
        <v>52</v>
      </c>
      <c r="E5" s="71" t="s">
        <v>2</v>
      </c>
      <c r="F5" s="66" t="s">
        <v>22</v>
      </c>
      <c r="G5" s="66" t="s">
        <v>23</v>
      </c>
      <c r="H5" s="66" t="s">
        <v>24</v>
      </c>
      <c r="I5" s="66" t="s">
        <v>25</v>
      </c>
      <c r="J5" s="66" t="s">
        <v>26</v>
      </c>
      <c r="K5" s="66" t="s">
        <v>27</v>
      </c>
      <c r="L5" s="66" t="s">
        <v>28</v>
      </c>
      <c r="M5" s="66" t="s">
        <v>29</v>
      </c>
      <c r="N5" s="58" t="s">
        <v>30</v>
      </c>
      <c r="O5" s="60"/>
      <c r="P5" s="80"/>
      <c r="Q5" s="81"/>
      <c r="R5" s="83"/>
      <c r="S5" s="103"/>
      <c r="T5" s="69"/>
    </row>
    <row r="6" spans="1:20" ht="84">
      <c r="A6" s="8"/>
      <c r="B6" s="55"/>
      <c r="C6" s="55"/>
      <c r="D6" s="55"/>
      <c r="E6" s="72"/>
      <c r="F6" s="67"/>
      <c r="G6" s="67"/>
      <c r="H6" s="67"/>
      <c r="I6" s="67"/>
      <c r="J6" s="67"/>
      <c r="K6" s="67"/>
      <c r="L6" s="67"/>
      <c r="M6" s="67"/>
      <c r="N6" s="29" t="s">
        <v>53</v>
      </c>
      <c r="O6" s="29" t="s">
        <v>56</v>
      </c>
      <c r="P6" s="7" t="s">
        <v>31</v>
      </c>
      <c r="Q6" s="7" t="s">
        <v>32</v>
      </c>
      <c r="R6" s="84"/>
      <c r="S6" s="104"/>
      <c r="T6" s="70"/>
    </row>
    <row r="7" spans="1:20" ht="14.25">
      <c r="A7" s="9">
        <v>2016</v>
      </c>
      <c r="B7" s="30">
        <v>9.5</v>
      </c>
      <c r="C7" s="30">
        <v>2</v>
      </c>
      <c r="D7" s="30">
        <v>1.5</v>
      </c>
      <c r="E7" s="11">
        <f>SUM(B7:D7)</f>
        <v>13</v>
      </c>
      <c r="F7" s="31">
        <v>0.99</v>
      </c>
      <c r="G7" s="31">
        <v>2.45</v>
      </c>
      <c r="H7" s="31">
        <v>1.6</v>
      </c>
      <c r="I7" s="31">
        <v>0.46</v>
      </c>
      <c r="J7" s="31">
        <v>1.4</v>
      </c>
      <c r="K7" s="31">
        <v>0</v>
      </c>
      <c r="L7" s="31">
        <v>0</v>
      </c>
      <c r="M7" s="31">
        <v>1.6</v>
      </c>
      <c r="N7" s="31">
        <v>0</v>
      </c>
      <c r="O7" s="31">
        <v>1</v>
      </c>
      <c r="P7" s="32">
        <v>1</v>
      </c>
      <c r="Q7" s="32">
        <v>1</v>
      </c>
      <c r="R7" s="33">
        <v>1.5</v>
      </c>
      <c r="S7" s="33">
        <v>0</v>
      </c>
      <c r="T7" s="10">
        <f>SUM(F7:S7)</f>
        <v>13</v>
      </c>
    </row>
    <row r="8" spans="1:20" ht="14.25">
      <c r="A8" s="9">
        <v>2017</v>
      </c>
      <c r="B8" s="91" t="s">
        <v>54</v>
      </c>
      <c r="C8" s="92"/>
      <c r="D8" s="93"/>
      <c r="E8" s="11">
        <v>14.3</v>
      </c>
      <c r="F8" s="31">
        <v>0.99</v>
      </c>
      <c r="G8" s="31">
        <v>2.45</v>
      </c>
      <c r="H8" s="31">
        <v>1.6</v>
      </c>
      <c r="I8" s="31">
        <v>0.46</v>
      </c>
      <c r="J8" s="31">
        <v>1.4</v>
      </c>
      <c r="K8" s="31">
        <v>0</v>
      </c>
      <c r="L8" s="31">
        <v>0</v>
      </c>
      <c r="M8" s="31">
        <v>1.6</v>
      </c>
      <c r="N8" s="31">
        <v>1.3</v>
      </c>
      <c r="O8" s="31">
        <v>1</v>
      </c>
      <c r="P8" s="32">
        <v>1</v>
      </c>
      <c r="Q8" s="32">
        <v>1</v>
      </c>
      <c r="R8" s="33">
        <v>1.5</v>
      </c>
      <c r="S8" s="33">
        <v>0</v>
      </c>
      <c r="T8" s="10">
        <f>SUM(F8:S8)</f>
        <v>14.3</v>
      </c>
    </row>
    <row r="9" spans="1:21" ht="14.25">
      <c r="A9" s="9">
        <v>2017</v>
      </c>
      <c r="B9" s="91" t="s">
        <v>55</v>
      </c>
      <c r="C9" s="92"/>
      <c r="D9" s="93"/>
      <c r="E9" s="11">
        <v>14.15</v>
      </c>
      <c r="F9" s="31">
        <v>0.99</v>
      </c>
      <c r="G9" s="31">
        <v>2.45</v>
      </c>
      <c r="H9" s="31">
        <v>1.6</v>
      </c>
      <c r="I9" s="31">
        <v>0.46</v>
      </c>
      <c r="J9" s="31">
        <v>1.4</v>
      </c>
      <c r="K9" s="31">
        <v>0</v>
      </c>
      <c r="L9" s="31">
        <v>0</v>
      </c>
      <c r="M9" s="31">
        <v>1.6</v>
      </c>
      <c r="N9" s="31">
        <v>1.15</v>
      </c>
      <c r="O9" s="31">
        <v>1</v>
      </c>
      <c r="P9" s="32">
        <v>1</v>
      </c>
      <c r="Q9" s="32">
        <v>1</v>
      </c>
      <c r="R9" s="33">
        <v>1.5</v>
      </c>
      <c r="S9" s="33"/>
      <c r="T9" s="10">
        <f>SUM(F9:S9)</f>
        <v>14.15</v>
      </c>
      <c r="U9" s="4"/>
    </row>
    <row r="10" spans="1:21" ht="14.25">
      <c r="A10" s="44">
        <v>2018</v>
      </c>
      <c r="B10" s="92" t="s">
        <v>54</v>
      </c>
      <c r="C10" s="92"/>
      <c r="D10" s="93"/>
      <c r="E10" s="11">
        <v>13.43</v>
      </c>
      <c r="F10" s="46">
        <v>0.99</v>
      </c>
      <c r="G10" s="46">
        <v>2.45</v>
      </c>
      <c r="H10" s="46">
        <v>1.6</v>
      </c>
      <c r="I10" s="46">
        <v>0.46</v>
      </c>
      <c r="J10" s="46">
        <v>1.4</v>
      </c>
      <c r="K10" s="46">
        <v>0</v>
      </c>
      <c r="L10" s="46">
        <v>0</v>
      </c>
      <c r="M10" s="46">
        <v>1.6</v>
      </c>
      <c r="N10" s="46">
        <v>0.43</v>
      </c>
      <c r="O10" s="46">
        <v>1</v>
      </c>
      <c r="P10" s="32">
        <v>1</v>
      </c>
      <c r="Q10" s="32">
        <v>1</v>
      </c>
      <c r="R10" s="33">
        <v>1.5</v>
      </c>
      <c r="S10" s="33"/>
      <c r="T10" s="10">
        <f>SUM(F10:S10)</f>
        <v>13.43</v>
      </c>
      <c r="U10" s="4"/>
    </row>
    <row r="11" spans="1:21" ht="14.25">
      <c r="A11" s="44">
        <v>2018</v>
      </c>
      <c r="B11" s="92" t="s">
        <v>55</v>
      </c>
      <c r="C11" s="92"/>
      <c r="D11" s="93"/>
      <c r="E11" s="11">
        <v>14.5</v>
      </c>
      <c r="F11" s="46">
        <v>0.99</v>
      </c>
      <c r="G11" s="46">
        <v>2.45</v>
      </c>
      <c r="H11" s="46">
        <v>1.6</v>
      </c>
      <c r="I11" s="46">
        <v>0.46</v>
      </c>
      <c r="J11" s="46">
        <v>1.4</v>
      </c>
      <c r="K11" s="46">
        <v>0</v>
      </c>
      <c r="L11" s="46">
        <v>0</v>
      </c>
      <c r="M11" s="46">
        <v>1.6</v>
      </c>
      <c r="N11" s="46">
        <v>1.5</v>
      </c>
      <c r="O11" s="46">
        <v>1</v>
      </c>
      <c r="P11" s="32">
        <v>1</v>
      </c>
      <c r="Q11" s="32">
        <v>1</v>
      </c>
      <c r="R11" s="47">
        <v>1.5</v>
      </c>
      <c r="S11" s="47"/>
      <c r="T11" s="48">
        <f>SUM(F11:S11)</f>
        <v>14.5</v>
      </c>
      <c r="U11" s="4"/>
    </row>
    <row r="12" spans="1:20" ht="24">
      <c r="A12" s="87" t="s">
        <v>33</v>
      </c>
      <c r="B12" s="88"/>
      <c r="C12" s="88"/>
      <c r="D12" s="89"/>
      <c r="E12" s="11">
        <v>1617.25</v>
      </c>
      <c r="F12" s="58" t="s">
        <v>34</v>
      </c>
      <c r="G12" s="59"/>
      <c r="H12" s="59"/>
      <c r="I12" s="59"/>
      <c r="J12" s="59"/>
      <c r="K12" s="59"/>
      <c r="L12" s="59"/>
      <c r="M12" s="59"/>
      <c r="N12" s="59"/>
      <c r="O12" s="60"/>
      <c r="P12" s="61" t="s">
        <v>35</v>
      </c>
      <c r="Q12" s="62"/>
      <c r="R12" s="10" t="s">
        <v>36</v>
      </c>
      <c r="S12" s="10"/>
      <c r="T12" s="10"/>
    </row>
    <row r="13" spans="1:21" ht="12.75">
      <c r="A13" s="63" t="s">
        <v>37</v>
      </c>
      <c r="B13" s="64"/>
      <c r="C13" s="64"/>
      <c r="D13" s="64"/>
      <c r="E13" s="65"/>
      <c r="F13" s="12">
        <f>E12*F7</f>
        <v>1601.0774999999999</v>
      </c>
      <c r="G13" s="12">
        <f>E12*G7</f>
        <v>3962.2625000000003</v>
      </c>
      <c r="H13" s="12">
        <f>E12*H8</f>
        <v>2587.6000000000004</v>
      </c>
      <c r="I13" s="12">
        <f>E12*I7</f>
        <v>743.9350000000001</v>
      </c>
      <c r="J13" s="12">
        <f>E12*J7</f>
        <v>2264.1499999999996</v>
      </c>
      <c r="K13" s="12">
        <f>SUM(K7*2002.5)</f>
        <v>0</v>
      </c>
      <c r="L13" s="12">
        <f>SUM(L7*2002.5)</f>
        <v>0</v>
      </c>
      <c r="M13" s="12">
        <f>E12*M7</f>
        <v>2587.6000000000004</v>
      </c>
      <c r="N13" s="12">
        <f>E12*N11</f>
        <v>2425.875</v>
      </c>
      <c r="O13" s="12">
        <f>E12*O7</f>
        <v>1617.25</v>
      </c>
      <c r="P13" s="12">
        <f>E12*P7</f>
        <v>1617.25</v>
      </c>
      <c r="Q13" s="12">
        <f>E12*Q7</f>
        <v>1617.25</v>
      </c>
      <c r="R13" s="12">
        <f>E12*R7</f>
        <v>2425.875</v>
      </c>
      <c r="S13" s="12">
        <v>0</v>
      </c>
      <c r="T13" s="12">
        <f>SUM(F13:R13)</f>
        <v>23450.125</v>
      </c>
      <c r="U13" s="1"/>
    </row>
    <row r="14" spans="1:20" ht="12.75">
      <c r="A14" s="100" t="s">
        <v>38</v>
      </c>
      <c r="B14" s="100"/>
      <c r="C14" s="100"/>
      <c r="D14" s="100"/>
      <c r="E14" s="101"/>
      <c r="F14" s="57" t="s">
        <v>39</v>
      </c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6"/>
    </row>
    <row r="15" spans="1:20" ht="17.25" customHeight="1">
      <c r="A15" s="109" t="s">
        <v>40</v>
      </c>
      <c r="B15" s="109"/>
      <c r="C15" s="109"/>
      <c r="D15" s="110"/>
      <c r="E15" s="13">
        <v>17383.560400000017</v>
      </c>
      <c r="F15" s="41"/>
      <c r="G15" s="42"/>
      <c r="H15" s="14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3"/>
    </row>
    <row r="16" spans="1:20" ht="12.75">
      <c r="A16" s="34"/>
      <c r="B16" s="99" t="s">
        <v>51</v>
      </c>
      <c r="C16" s="99"/>
      <c r="D16" s="35" t="s">
        <v>38</v>
      </c>
      <c r="E16" s="36" t="s">
        <v>16</v>
      </c>
      <c r="F16" s="41"/>
      <c r="G16" s="42"/>
      <c r="H16" s="14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3"/>
    </row>
    <row r="17" spans="1:20" ht="12.75">
      <c r="A17" s="15" t="s">
        <v>41</v>
      </c>
      <c r="B17" s="85">
        <v>22016.57</v>
      </c>
      <c r="C17" s="90"/>
      <c r="D17" s="37">
        <v>16128.97</v>
      </c>
      <c r="E17" s="38"/>
      <c r="F17" s="16">
        <f>E12*F8</f>
        <v>1601.0774999999999</v>
      </c>
      <c r="G17" s="16">
        <f>E12*G8</f>
        <v>3962.2625000000003</v>
      </c>
      <c r="H17" s="17">
        <f>E12*H8</f>
        <v>2587.6000000000004</v>
      </c>
      <c r="I17" s="16">
        <v>1400</v>
      </c>
      <c r="J17" s="16">
        <f>E12*J8</f>
        <v>2264.1499999999996</v>
      </c>
      <c r="K17" s="16">
        <v>0</v>
      </c>
      <c r="L17" s="16">
        <v>0</v>
      </c>
      <c r="M17" s="16">
        <f>E12*M8</f>
        <v>2587.6000000000004</v>
      </c>
      <c r="N17" s="16">
        <f>397.85+1926.85</f>
        <v>2324.7</v>
      </c>
      <c r="O17" s="16">
        <v>0</v>
      </c>
      <c r="P17" s="26">
        <v>0</v>
      </c>
      <c r="Q17" s="26">
        <v>0</v>
      </c>
      <c r="R17" s="16">
        <f>E12*R8</f>
        <v>2425.875</v>
      </c>
      <c r="S17" s="16">
        <v>0</v>
      </c>
      <c r="T17" s="18">
        <f aca="true" t="shared" si="0" ref="T17:T28">SUM(F17:S17)</f>
        <v>19153.265</v>
      </c>
    </row>
    <row r="18" spans="1:20" ht="12.75">
      <c r="A18" s="15" t="s">
        <v>42</v>
      </c>
      <c r="B18" s="85">
        <v>22404.73</v>
      </c>
      <c r="C18" s="86"/>
      <c r="D18" s="37">
        <v>20088.73</v>
      </c>
      <c r="E18" s="38"/>
      <c r="F18" s="16">
        <v>1601.0774999999999</v>
      </c>
      <c r="G18" s="16">
        <v>3962.2625000000003</v>
      </c>
      <c r="H18" s="17">
        <v>2587.6000000000004</v>
      </c>
      <c r="I18" s="16">
        <v>1400</v>
      </c>
      <c r="J18" s="16">
        <v>2264.1499999999996</v>
      </c>
      <c r="K18" s="16">
        <v>0</v>
      </c>
      <c r="L18" s="16">
        <v>0</v>
      </c>
      <c r="M18" s="16">
        <v>2587.6000000000004</v>
      </c>
      <c r="N18" s="16">
        <v>1727.67</v>
      </c>
      <c r="O18" s="16">
        <v>0</v>
      </c>
      <c r="P18" s="26">
        <v>0</v>
      </c>
      <c r="Q18" s="26">
        <v>0</v>
      </c>
      <c r="R18" s="16">
        <v>2425.875</v>
      </c>
      <c r="S18" s="16"/>
      <c r="T18" s="18">
        <f t="shared" si="0"/>
        <v>18556.235</v>
      </c>
    </row>
    <row r="19" spans="1:20" ht="12.75">
      <c r="A19" s="15" t="s">
        <v>12</v>
      </c>
      <c r="B19" s="85">
        <v>21845.8</v>
      </c>
      <c r="C19" s="86"/>
      <c r="D19" s="37">
        <v>19719.739999999998</v>
      </c>
      <c r="E19" s="38"/>
      <c r="F19" s="16">
        <v>1601.0774999999999</v>
      </c>
      <c r="G19" s="16">
        <v>3962.2625000000003</v>
      </c>
      <c r="H19" s="17">
        <v>2587.6000000000004</v>
      </c>
      <c r="I19" s="16">
        <v>1400</v>
      </c>
      <c r="J19" s="16">
        <v>2264.1499999999996</v>
      </c>
      <c r="K19" s="16"/>
      <c r="L19" s="16"/>
      <c r="M19" s="16">
        <v>2587.6000000000004</v>
      </c>
      <c r="N19" s="16">
        <v>1641.07</v>
      </c>
      <c r="O19" s="16">
        <v>0</v>
      </c>
      <c r="P19" s="26">
        <v>0</v>
      </c>
      <c r="Q19" s="26">
        <v>0</v>
      </c>
      <c r="R19" s="16">
        <v>2425.875</v>
      </c>
      <c r="S19" s="16"/>
      <c r="T19" s="18">
        <f t="shared" si="0"/>
        <v>18469.635000000002</v>
      </c>
    </row>
    <row r="20" spans="1:20" ht="12.75">
      <c r="A20" s="15" t="s">
        <v>43</v>
      </c>
      <c r="B20" s="85">
        <v>21752.63</v>
      </c>
      <c r="C20" s="86"/>
      <c r="D20" s="37">
        <v>22411.03</v>
      </c>
      <c r="E20" s="38"/>
      <c r="F20" s="16">
        <v>1601.0774999999999</v>
      </c>
      <c r="G20" s="16">
        <v>3962.2625000000003</v>
      </c>
      <c r="H20" s="17">
        <v>2587.6000000000004</v>
      </c>
      <c r="I20" s="16">
        <v>700</v>
      </c>
      <c r="J20" s="16">
        <v>2264.1499999999996</v>
      </c>
      <c r="K20" s="16"/>
      <c r="L20" s="16"/>
      <c r="M20" s="16">
        <v>2587.6000000000004</v>
      </c>
      <c r="N20" s="16">
        <f>79.57+2580.68</f>
        <v>2660.25</v>
      </c>
      <c r="O20" s="16">
        <v>0</v>
      </c>
      <c r="P20" s="26">
        <v>384</v>
      </c>
      <c r="Q20" s="26">
        <v>0</v>
      </c>
      <c r="R20" s="16">
        <v>2425.875</v>
      </c>
      <c r="S20" s="16"/>
      <c r="T20" s="18">
        <f t="shared" si="0"/>
        <v>19172.815000000002</v>
      </c>
    </row>
    <row r="21" spans="1:20" ht="12.75">
      <c r="A21" s="15" t="s">
        <v>4</v>
      </c>
      <c r="B21" s="85">
        <v>22746.38</v>
      </c>
      <c r="C21" s="86"/>
      <c r="D21" s="37">
        <v>17606.1</v>
      </c>
      <c r="E21" s="38"/>
      <c r="F21" s="16">
        <v>1601.0774999999999</v>
      </c>
      <c r="G21" s="16">
        <v>3962.2625000000003</v>
      </c>
      <c r="H21" s="17">
        <v>2587.6000000000004</v>
      </c>
      <c r="I21" s="16">
        <v>0</v>
      </c>
      <c r="J21" s="16">
        <v>2264.1499999999996</v>
      </c>
      <c r="K21" s="16"/>
      <c r="L21" s="16"/>
      <c r="M21" s="16">
        <v>2587.6000000000004</v>
      </c>
      <c r="N21" s="16">
        <v>0</v>
      </c>
      <c r="O21" s="16">
        <v>1168</v>
      </c>
      <c r="P21" s="26">
        <v>0</v>
      </c>
      <c r="Q21" s="26">
        <v>0</v>
      </c>
      <c r="R21" s="16">
        <v>2425.875</v>
      </c>
      <c r="S21" s="16"/>
      <c r="T21" s="18">
        <f t="shared" si="0"/>
        <v>16596.565000000002</v>
      </c>
    </row>
    <row r="22" spans="1:20" ht="12.75">
      <c r="A22" s="15" t="s">
        <v>14</v>
      </c>
      <c r="B22" s="85">
        <v>20184.45</v>
      </c>
      <c r="C22" s="86"/>
      <c r="D22" s="37">
        <v>23184.64</v>
      </c>
      <c r="E22" s="38"/>
      <c r="F22" s="16">
        <v>1601.0774999999999</v>
      </c>
      <c r="G22" s="16">
        <v>3962.2625000000003</v>
      </c>
      <c r="H22" s="17">
        <v>2587.6000000000004</v>
      </c>
      <c r="I22" s="16">
        <v>0</v>
      </c>
      <c r="J22" s="16">
        <v>2264.1499999999996</v>
      </c>
      <c r="K22" s="16"/>
      <c r="L22" s="16"/>
      <c r="M22" s="16">
        <v>2587.6000000000004</v>
      </c>
      <c r="N22" s="16">
        <f>636.56+69.28</f>
        <v>705.8399999999999</v>
      </c>
      <c r="O22" s="16">
        <v>0</v>
      </c>
      <c r="P22" s="26">
        <v>0</v>
      </c>
      <c r="Q22" s="26">
        <v>0</v>
      </c>
      <c r="R22" s="16">
        <v>2425.875</v>
      </c>
      <c r="S22" s="16"/>
      <c r="T22" s="18">
        <f t="shared" si="0"/>
        <v>16134.405</v>
      </c>
    </row>
    <row r="23" spans="1:20" ht="12.75">
      <c r="A23" s="15" t="s">
        <v>5</v>
      </c>
      <c r="B23" s="85">
        <v>20842.68</v>
      </c>
      <c r="C23" s="86"/>
      <c r="D23" s="37">
        <v>19788.63</v>
      </c>
      <c r="E23" s="38"/>
      <c r="F23" s="16">
        <v>1601.0774999999999</v>
      </c>
      <c r="G23" s="16">
        <v>3962.2625000000003</v>
      </c>
      <c r="H23" s="17">
        <v>2587.6000000000004</v>
      </c>
      <c r="I23" s="16">
        <v>0</v>
      </c>
      <c r="J23" s="16">
        <v>2264.1499999999996</v>
      </c>
      <c r="K23" s="16"/>
      <c r="L23" s="16"/>
      <c r="M23" s="16">
        <v>2587.6000000000004</v>
      </c>
      <c r="N23" s="16">
        <v>1602.1</v>
      </c>
      <c r="O23" s="16">
        <v>0</v>
      </c>
      <c r="P23" s="26">
        <v>7208</v>
      </c>
      <c r="Q23" s="26">
        <v>0</v>
      </c>
      <c r="R23" s="16">
        <v>2425.875</v>
      </c>
      <c r="S23" s="16"/>
      <c r="T23" s="18">
        <f t="shared" si="0"/>
        <v>24238.665</v>
      </c>
    </row>
    <row r="24" spans="1:20" ht="12.75">
      <c r="A24" s="15" t="s">
        <v>6</v>
      </c>
      <c r="B24" s="85">
        <v>21711.78</v>
      </c>
      <c r="C24" s="86"/>
      <c r="D24" s="37">
        <v>19664.100000000002</v>
      </c>
      <c r="E24" s="38"/>
      <c r="F24" s="16">
        <v>1601.0774999999999</v>
      </c>
      <c r="G24" s="16">
        <v>3962.2625000000003</v>
      </c>
      <c r="H24" s="17">
        <v>2587.6000000000004</v>
      </c>
      <c r="I24" s="16">
        <v>0</v>
      </c>
      <c r="J24" s="16">
        <v>2264.1499999999996</v>
      </c>
      <c r="K24" s="16"/>
      <c r="L24" s="16"/>
      <c r="M24" s="16">
        <v>2587.6000000000004</v>
      </c>
      <c r="N24" s="16">
        <v>1922.52</v>
      </c>
      <c r="O24" s="16">
        <v>0</v>
      </c>
      <c r="P24" s="26">
        <v>348</v>
      </c>
      <c r="Q24" s="26">
        <v>0</v>
      </c>
      <c r="R24" s="16">
        <v>2425.875</v>
      </c>
      <c r="S24" s="16"/>
      <c r="T24" s="18">
        <f t="shared" si="0"/>
        <v>17699.085</v>
      </c>
    </row>
    <row r="25" spans="1:20" ht="12.75">
      <c r="A25" s="15" t="s">
        <v>44</v>
      </c>
      <c r="B25" s="85">
        <v>22022.17</v>
      </c>
      <c r="C25" s="86"/>
      <c r="D25" s="37">
        <v>19702.17</v>
      </c>
      <c r="E25" s="38"/>
      <c r="F25" s="16">
        <v>1601.0774999999999</v>
      </c>
      <c r="G25" s="16">
        <v>3962.2625000000003</v>
      </c>
      <c r="H25" s="17">
        <v>2587.6000000000004</v>
      </c>
      <c r="I25" s="16">
        <v>0</v>
      </c>
      <c r="J25" s="16">
        <v>2264.1499999999996</v>
      </c>
      <c r="K25" s="16"/>
      <c r="L25" s="16"/>
      <c r="M25" s="16">
        <v>2587.6000000000004</v>
      </c>
      <c r="N25" s="16">
        <v>90.93</v>
      </c>
      <c r="O25" s="16">
        <f>5509+3250+1361.11</f>
        <v>10120.11</v>
      </c>
      <c r="P25" s="26">
        <v>0</v>
      </c>
      <c r="Q25" s="26">
        <v>0</v>
      </c>
      <c r="R25" s="16">
        <v>2425.875</v>
      </c>
      <c r="S25" s="16"/>
      <c r="T25" s="18">
        <f t="shared" si="0"/>
        <v>25639.605000000003</v>
      </c>
    </row>
    <row r="26" spans="1:20" ht="12.75">
      <c r="A26" s="15" t="s">
        <v>45</v>
      </c>
      <c r="B26" s="85">
        <v>20268.45</v>
      </c>
      <c r="C26" s="86"/>
      <c r="D26" s="37">
        <v>26474.729999999996</v>
      </c>
      <c r="E26" s="38"/>
      <c r="F26" s="16">
        <v>1601.0774999999999</v>
      </c>
      <c r="G26" s="16">
        <v>3962.2625000000003</v>
      </c>
      <c r="H26" s="17">
        <v>2587.6000000000004</v>
      </c>
      <c r="I26" s="16">
        <v>700</v>
      </c>
      <c r="J26" s="16">
        <v>2264.1499999999996</v>
      </c>
      <c r="K26" s="16"/>
      <c r="L26" s="16"/>
      <c r="M26" s="16">
        <v>2587.6000000000004</v>
      </c>
      <c r="N26" s="16">
        <v>1628.08</v>
      </c>
      <c r="O26" s="16">
        <v>0</v>
      </c>
      <c r="P26" s="26">
        <v>0</v>
      </c>
      <c r="Q26" s="26">
        <v>0</v>
      </c>
      <c r="R26" s="16">
        <v>2425.875</v>
      </c>
      <c r="S26" s="16"/>
      <c r="T26" s="18">
        <f t="shared" si="0"/>
        <v>17756.645</v>
      </c>
    </row>
    <row r="27" spans="1:20" ht="12.75">
      <c r="A27" s="15" t="s">
        <v>46</v>
      </c>
      <c r="B27" s="85">
        <v>21142.82</v>
      </c>
      <c r="C27" s="86"/>
      <c r="D27" s="37">
        <v>15959.79</v>
      </c>
      <c r="E27" s="38"/>
      <c r="F27" s="16">
        <v>1601.0774999999999</v>
      </c>
      <c r="G27" s="16">
        <v>3962.2625000000003</v>
      </c>
      <c r="H27" s="17">
        <v>2587.6000000000004</v>
      </c>
      <c r="I27" s="16">
        <v>1400</v>
      </c>
      <c r="J27" s="16">
        <v>2264.1499999999996</v>
      </c>
      <c r="K27" s="16"/>
      <c r="L27" s="16"/>
      <c r="M27" s="16">
        <v>2587.6000000000004</v>
      </c>
      <c r="N27" s="16">
        <v>2432.64</v>
      </c>
      <c r="O27" s="16">
        <v>0</v>
      </c>
      <c r="P27" s="26">
        <v>0</v>
      </c>
      <c r="Q27" s="26">
        <v>0</v>
      </c>
      <c r="R27" s="16">
        <v>2425.875</v>
      </c>
      <c r="S27" s="16"/>
      <c r="T27" s="18">
        <f t="shared" si="0"/>
        <v>19261.205</v>
      </c>
    </row>
    <row r="28" spans="1:20" ht="12.75">
      <c r="A28" s="15" t="s">
        <v>47</v>
      </c>
      <c r="B28" s="85">
        <v>22503.28</v>
      </c>
      <c r="C28" s="86"/>
      <c r="D28" s="37">
        <v>22569.07</v>
      </c>
      <c r="E28" s="38"/>
      <c r="F28" s="16">
        <v>1601.0774999999999</v>
      </c>
      <c r="G28" s="16">
        <v>3962.2625000000003</v>
      </c>
      <c r="H28" s="17">
        <v>2587.6000000000004</v>
      </c>
      <c r="I28" s="16">
        <v>1400</v>
      </c>
      <c r="J28" s="16">
        <v>2264.1499999999996</v>
      </c>
      <c r="K28" s="16"/>
      <c r="L28" s="16"/>
      <c r="M28" s="16">
        <v>2587.6000000000004</v>
      </c>
      <c r="N28" s="16">
        <f>2808.96+1651.52</f>
        <v>4460.48</v>
      </c>
      <c r="O28" s="16">
        <v>448</v>
      </c>
      <c r="P28" s="26">
        <v>0</v>
      </c>
      <c r="Q28" s="26">
        <v>0</v>
      </c>
      <c r="R28" s="16">
        <v>2425.875</v>
      </c>
      <c r="S28" s="16"/>
      <c r="T28" s="18">
        <f t="shared" si="0"/>
        <v>21737.045</v>
      </c>
    </row>
    <row r="29" spans="1:20" ht="12.75">
      <c r="A29" s="19" t="s">
        <v>2</v>
      </c>
      <c r="B29" s="107">
        <f>SUM(B17:B28)</f>
        <v>259441.74000000002</v>
      </c>
      <c r="C29" s="108"/>
      <c r="D29" s="25">
        <f>SUM(D17:D28)</f>
        <v>243297.69999999998</v>
      </c>
      <c r="E29" s="20"/>
      <c r="F29" s="20">
        <f>SUM(F17:F28)</f>
        <v>19212.929999999997</v>
      </c>
      <c r="G29" s="20">
        <f>SUM(G17:G28)</f>
        <v>47547.149999999994</v>
      </c>
      <c r="H29" s="20">
        <f>SUM(H17:H28)</f>
        <v>31051.199999999997</v>
      </c>
      <c r="I29" s="20">
        <f>SUM(I17:I28)</f>
        <v>8400</v>
      </c>
      <c r="J29" s="20">
        <f>SUM(J17:J28)</f>
        <v>27169.800000000003</v>
      </c>
      <c r="K29" s="20"/>
      <c r="L29" s="20"/>
      <c r="M29" s="20">
        <f aca="true" t="shared" si="1" ref="M29:R29">SUM(M17:M28)</f>
        <v>31051.199999999997</v>
      </c>
      <c r="N29" s="20">
        <f t="shared" si="1"/>
        <v>21196.28</v>
      </c>
      <c r="O29" s="20">
        <f t="shared" si="1"/>
        <v>11736.11</v>
      </c>
      <c r="P29" s="25">
        <f t="shared" si="1"/>
        <v>7940</v>
      </c>
      <c r="Q29" s="25">
        <f t="shared" si="1"/>
        <v>0</v>
      </c>
      <c r="R29" s="20">
        <f t="shared" si="1"/>
        <v>29110.5</v>
      </c>
      <c r="S29" s="20"/>
      <c r="T29" s="21">
        <f>SUM(T17:T28)</f>
        <v>234415.16999999998</v>
      </c>
    </row>
    <row r="30" spans="1:20" ht="12.75">
      <c r="A30" s="2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24" t="s">
        <v>48</v>
      </c>
      <c r="R30" s="73">
        <f>SUM(E15+D29-T29)</f>
        <v>26266.090400000016</v>
      </c>
      <c r="S30" s="73"/>
      <c r="T30" s="73"/>
    </row>
    <row r="31" spans="1:20" ht="12.75">
      <c r="A31" s="22"/>
      <c r="B31" s="3" t="s">
        <v>4</v>
      </c>
      <c r="C31" s="40">
        <v>1168</v>
      </c>
      <c r="D31" s="3" t="s">
        <v>49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23"/>
    </row>
    <row r="32" spans="1:20" ht="12.75">
      <c r="A32" s="22"/>
      <c r="B32" s="3" t="s">
        <v>7</v>
      </c>
      <c r="C32" s="40">
        <v>5509</v>
      </c>
      <c r="D32" s="3" t="s">
        <v>61</v>
      </c>
      <c r="E32" s="3"/>
      <c r="F32" s="3"/>
      <c r="G32" s="3"/>
      <c r="H32" s="3"/>
      <c r="I32" s="3"/>
      <c r="J32" s="45" t="s">
        <v>15</v>
      </c>
      <c r="K32" s="45"/>
      <c r="L32" s="45"/>
      <c r="M32" s="45">
        <v>397.85</v>
      </c>
      <c r="N32" s="45" t="s">
        <v>59</v>
      </c>
      <c r="O32" s="45">
        <v>1926.85</v>
      </c>
      <c r="P32" s="45" t="s">
        <v>60</v>
      </c>
      <c r="Q32" s="45"/>
      <c r="R32" s="45"/>
      <c r="S32" s="3"/>
      <c r="T32" s="23"/>
    </row>
    <row r="33" spans="1:20" ht="12.75">
      <c r="A33" s="22"/>
      <c r="B33" s="3"/>
      <c r="C33" s="40">
        <v>3250</v>
      </c>
      <c r="D33" s="3" t="s">
        <v>57</v>
      </c>
      <c r="E33" s="3"/>
      <c r="F33" s="3"/>
      <c r="G33" s="3"/>
      <c r="H33" s="3"/>
      <c r="I33" s="3"/>
      <c r="J33" s="45" t="s">
        <v>11</v>
      </c>
      <c r="K33" s="45"/>
      <c r="L33" s="45"/>
      <c r="M33" s="45"/>
      <c r="N33" s="45"/>
      <c r="O33" s="45">
        <v>1727.67</v>
      </c>
      <c r="P33" s="45" t="s">
        <v>60</v>
      </c>
      <c r="Q33" s="45"/>
      <c r="R33" s="45"/>
      <c r="S33" s="3"/>
      <c r="T33" s="23"/>
    </row>
    <row r="34" spans="1:20" ht="12.75">
      <c r="A34" s="22"/>
      <c r="B34" s="3"/>
      <c r="C34" s="40">
        <v>1361.11</v>
      </c>
      <c r="D34" s="3" t="s">
        <v>50</v>
      </c>
      <c r="E34" s="3"/>
      <c r="F34" s="3"/>
      <c r="G34" s="3"/>
      <c r="H34" s="3"/>
      <c r="I34" s="3"/>
      <c r="J34" s="45" t="s">
        <v>12</v>
      </c>
      <c r="K34" s="45"/>
      <c r="L34" s="45"/>
      <c r="M34" s="45"/>
      <c r="N34" s="45"/>
      <c r="O34" s="45">
        <v>1641.07</v>
      </c>
      <c r="P34" s="45" t="s">
        <v>60</v>
      </c>
      <c r="Q34" s="45"/>
      <c r="R34" s="45"/>
      <c r="S34" s="3"/>
      <c r="T34" s="23"/>
    </row>
    <row r="35" spans="1:20" ht="12.75">
      <c r="A35" s="22"/>
      <c r="B35" s="3" t="s">
        <v>10</v>
      </c>
      <c r="C35" s="49">
        <v>448</v>
      </c>
      <c r="D35" s="3" t="s">
        <v>63</v>
      </c>
      <c r="E35" s="3"/>
      <c r="F35" s="3"/>
      <c r="G35" s="3"/>
      <c r="H35" s="3"/>
      <c r="I35" s="3"/>
      <c r="J35" s="45" t="s">
        <v>13</v>
      </c>
      <c r="K35" s="45"/>
      <c r="L35" s="45"/>
      <c r="M35" s="45">
        <v>79.57</v>
      </c>
      <c r="N35" s="45" t="s">
        <v>59</v>
      </c>
      <c r="O35" s="45">
        <v>2580.68</v>
      </c>
      <c r="P35" s="45" t="s">
        <v>60</v>
      </c>
      <c r="Q35" s="45"/>
      <c r="R35" s="45"/>
      <c r="S35" s="3"/>
      <c r="T35" s="23"/>
    </row>
    <row r="36" spans="1:20" ht="12.75">
      <c r="A36" s="22"/>
      <c r="B36" s="3"/>
      <c r="C36" s="111"/>
      <c r="D36" s="3"/>
      <c r="E36" s="3"/>
      <c r="F36" s="3"/>
      <c r="G36" s="3"/>
      <c r="H36" s="3"/>
      <c r="I36" s="3"/>
      <c r="J36" s="45" t="s">
        <v>4</v>
      </c>
      <c r="K36" s="45"/>
      <c r="L36" s="45"/>
      <c r="M36" s="45"/>
      <c r="N36" s="45"/>
      <c r="O36" s="45"/>
      <c r="P36" s="45"/>
      <c r="Q36" s="45"/>
      <c r="R36" s="45"/>
      <c r="S36" s="3"/>
      <c r="T36" s="23"/>
    </row>
    <row r="37" spans="1:20" ht="12.75">
      <c r="A37" s="22"/>
      <c r="B37" s="3"/>
      <c r="C37" s="27"/>
      <c r="D37" s="3"/>
      <c r="E37" s="3"/>
      <c r="F37" s="3"/>
      <c r="G37" s="3"/>
      <c r="H37" s="3"/>
      <c r="I37" s="3"/>
      <c r="J37" s="45" t="s">
        <v>14</v>
      </c>
      <c r="K37" s="45"/>
      <c r="L37" s="45"/>
      <c r="M37" s="45">
        <v>636.56</v>
      </c>
      <c r="N37" s="45" t="s">
        <v>59</v>
      </c>
      <c r="O37" s="45">
        <v>69.28</v>
      </c>
      <c r="P37" s="45" t="s">
        <v>60</v>
      </c>
      <c r="Q37" s="45"/>
      <c r="R37" s="45"/>
      <c r="S37" s="3"/>
      <c r="T37" s="23"/>
    </row>
    <row r="38" spans="1:20" ht="12.75">
      <c r="A38" s="22"/>
      <c r="B38" s="3"/>
      <c r="C38" s="27"/>
      <c r="D38" s="3"/>
      <c r="E38" s="3"/>
      <c r="F38" s="3"/>
      <c r="G38" s="3"/>
      <c r="H38" s="3"/>
      <c r="I38" s="3"/>
      <c r="J38" s="45" t="s">
        <v>5</v>
      </c>
      <c r="K38" s="45"/>
      <c r="L38" s="45"/>
      <c r="M38" s="45">
        <v>0</v>
      </c>
      <c r="N38" s="45" t="s">
        <v>59</v>
      </c>
      <c r="O38" s="45">
        <v>1602.1</v>
      </c>
      <c r="P38" s="45" t="s">
        <v>60</v>
      </c>
      <c r="Q38" s="45"/>
      <c r="R38" s="45"/>
      <c r="S38" s="3"/>
      <c r="T38" s="23"/>
    </row>
    <row r="39" spans="1:20" ht="12.75">
      <c r="A39" s="22"/>
      <c r="B39" s="3"/>
      <c r="C39" s="27"/>
      <c r="D39" s="3"/>
      <c r="E39" s="3"/>
      <c r="F39" s="3"/>
      <c r="G39" s="3"/>
      <c r="H39" s="3"/>
      <c r="I39" s="3"/>
      <c r="J39" s="45" t="s">
        <v>6</v>
      </c>
      <c r="K39" s="45"/>
      <c r="L39" s="45"/>
      <c r="M39" s="45">
        <v>0</v>
      </c>
      <c r="N39" s="45" t="s">
        <v>59</v>
      </c>
      <c r="O39" s="45">
        <v>1922.52</v>
      </c>
      <c r="P39" s="45" t="s">
        <v>60</v>
      </c>
      <c r="Q39" s="45"/>
      <c r="R39" s="45"/>
      <c r="S39" s="3"/>
      <c r="T39" s="23"/>
    </row>
    <row r="40" spans="1:20" ht="12.75">
      <c r="A40" s="22"/>
      <c r="B40" s="3"/>
      <c r="C40" s="27"/>
      <c r="D40" s="3"/>
      <c r="E40" s="3"/>
      <c r="F40" s="3"/>
      <c r="G40" s="3"/>
      <c r="H40" s="3"/>
      <c r="I40" s="3"/>
      <c r="J40" s="45" t="s">
        <v>7</v>
      </c>
      <c r="K40" s="45"/>
      <c r="L40" s="45"/>
      <c r="M40" s="45">
        <v>0</v>
      </c>
      <c r="N40" s="45" t="s">
        <v>59</v>
      </c>
      <c r="O40" s="45">
        <v>90.93</v>
      </c>
      <c r="P40" s="45" t="s">
        <v>60</v>
      </c>
      <c r="Q40" s="45"/>
      <c r="R40" s="45"/>
      <c r="S40" s="3"/>
      <c r="T40" s="23"/>
    </row>
    <row r="41" spans="1:20" ht="12.75">
      <c r="A41" s="22"/>
      <c r="B41" s="3"/>
      <c r="C41" s="27"/>
      <c r="D41" s="3"/>
      <c r="E41" s="3"/>
      <c r="F41" s="3"/>
      <c r="G41" s="3"/>
      <c r="H41" s="3"/>
      <c r="I41" s="3"/>
      <c r="J41" s="45" t="s">
        <v>8</v>
      </c>
      <c r="K41" s="45"/>
      <c r="L41" s="45"/>
      <c r="M41" s="45">
        <v>0</v>
      </c>
      <c r="N41" s="45" t="s">
        <v>59</v>
      </c>
      <c r="O41" s="45">
        <v>1628.08</v>
      </c>
      <c r="P41" s="45" t="s">
        <v>60</v>
      </c>
      <c r="Q41" s="45"/>
      <c r="R41" s="45"/>
      <c r="S41" s="3"/>
      <c r="T41" s="23"/>
    </row>
    <row r="42" spans="1:20" ht="12.75">
      <c r="A42" s="22"/>
      <c r="B42" s="3"/>
      <c r="C42" s="27"/>
      <c r="D42" s="3"/>
      <c r="E42" s="3"/>
      <c r="F42" s="3"/>
      <c r="G42" s="3"/>
      <c r="H42" s="3"/>
      <c r="I42" s="3"/>
      <c r="J42" s="45" t="s">
        <v>9</v>
      </c>
      <c r="K42" s="45"/>
      <c r="L42" s="45"/>
      <c r="M42" s="45">
        <v>0</v>
      </c>
      <c r="N42" s="45" t="s">
        <v>59</v>
      </c>
      <c r="O42" s="45">
        <v>2432.64</v>
      </c>
      <c r="P42" s="45" t="s">
        <v>60</v>
      </c>
      <c r="Q42" s="45"/>
      <c r="R42" s="45"/>
      <c r="S42" s="3"/>
      <c r="T42" s="23"/>
    </row>
    <row r="43" spans="1:20" ht="12.75">
      <c r="A43" s="22"/>
      <c r="B43" s="3"/>
      <c r="C43" s="27"/>
      <c r="D43" s="3"/>
      <c r="E43" s="3"/>
      <c r="F43" s="3"/>
      <c r="G43" s="3"/>
      <c r="H43" s="3"/>
      <c r="I43" s="3"/>
      <c r="J43" s="45" t="s">
        <v>10</v>
      </c>
      <c r="K43" s="45"/>
      <c r="L43" s="45"/>
      <c r="M43" s="45">
        <v>0</v>
      </c>
      <c r="N43" s="45" t="s">
        <v>59</v>
      </c>
      <c r="O43" s="45">
        <v>2808.96</v>
      </c>
      <c r="P43" s="45" t="s">
        <v>60</v>
      </c>
      <c r="Q43" s="45"/>
      <c r="R43" s="45"/>
      <c r="S43" s="3"/>
      <c r="T43" s="23"/>
    </row>
    <row r="44" spans="1:20" ht="12.75">
      <c r="A44" s="22"/>
      <c r="B44" s="3"/>
      <c r="C44" s="27"/>
      <c r="D44" s="3"/>
      <c r="E44" s="3"/>
      <c r="F44" s="3"/>
      <c r="G44" s="3"/>
      <c r="H44" s="3"/>
      <c r="I44" s="3"/>
      <c r="J44" s="45"/>
      <c r="K44" s="45"/>
      <c r="L44" s="45"/>
      <c r="M44" s="45"/>
      <c r="N44" s="45"/>
      <c r="O44" s="45">
        <f>1399.59*1.18</f>
        <v>1651.5161999999998</v>
      </c>
      <c r="P44" s="45" t="s">
        <v>62</v>
      </c>
      <c r="Q44" s="45"/>
      <c r="R44" s="45"/>
      <c r="S44" s="3"/>
      <c r="T44" s="23"/>
    </row>
    <row r="45" spans="3:20" ht="12.75">
      <c r="C45" s="39"/>
      <c r="R45" s="50"/>
      <c r="S45" s="50"/>
      <c r="T45" s="50"/>
    </row>
  </sheetData>
  <sheetProtection/>
  <mergeCells count="50">
    <mergeCell ref="A1:T1"/>
    <mergeCell ref="A2:T2"/>
    <mergeCell ref="A3:E3"/>
    <mergeCell ref="F3:R3"/>
    <mergeCell ref="B4:E4"/>
    <mergeCell ref="F4:O4"/>
    <mergeCell ref="P4:Q5"/>
    <mergeCell ref="R4:R6"/>
    <mergeCell ref="S4:S6"/>
    <mergeCell ref="T4:T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F14:T14"/>
    <mergeCell ref="A15:D15"/>
    <mergeCell ref="B16:C16"/>
    <mergeCell ref="B17:C17"/>
    <mergeCell ref="N5:O5"/>
    <mergeCell ref="B8:D8"/>
    <mergeCell ref="B9:D9"/>
    <mergeCell ref="A12:D12"/>
    <mergeCell ref="F12:O12"/>
    <mergeCell ref="P12:Q12"/>
    <mergeCell ref="B18:C18"/>
    <mergeCell ref="B19:C19"/>
    <mergeCell ref="B20:C20"/>
    <mergeCell ref="B21:C21"/>
    <mergeCell ref="B22:C22"/>
    <mergeCell ref="A13:E13"/>
    <mergeCell ref="A14:E14"/>
    <mergeCell ref="B24:C24"/>
    <mergeCell ref="B25:C25"/>
    <mergeCell ref="B26:C26"/>
    <mergeCell ref="B27:C27"/>
    <mergeCell ref="B28:C28"/>
    <mergeCell ref="B29:C29"/>
    <mergeCell ref="R30:T30"/>
    <mergeCell ref="R45:T45"/>
    <mergeCell ref="B11:D11"/>
    <mergeCell ref="B23:C23"/>
    <mergeCell ref="B10:D10"/>
  </mergeCells>
  <printOptions/>
  <pageMargins left="0.11458333333333333" right="0.0625" top="0.10416666666666667" bottom="0.75" header="0.3" footer="0.3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Imango</dc:creator>
  <cp:keywords/>
  <dc:description/>
  <cp:lastModifiedBy>den</cp:lastModifiedBy>
  <cp:lastPrinted>2019-02-05T09:47:17Z</cp:lastPrinted>
  <dcterms:created xsi:type="dcterms:W3CDTF">2007-02-04T12:22:59Z</dcterms:created>
  <dcterms:modified xsi:type="dcterms:W3CDTF">2019-02-11T08:12:52Z</dcterms:modified>
  <cp:category/>
  <cp:version/>
  <cp:contentType/>
  <cp:contentStatus/>
</cp:coreProperties>
</file>