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\Desktop\Ноябрь 3\Разноска март\"/>
    </mc:Choice>
  </mc:AlternateContent>
  <bookViews>
    <workbookView xWindow="240" yWindow="465" windowWidth="12225" windowHeight="4635"/>
  </bookViews>
  <sheets>
    <sheet name="2019" sheetId="13" r:id="rId1"/>
  </sheets>
  <calcPr calcId="162913"/>
</workbook>
</file>

<file path=xl/calcChain.xml><?xml version="1.0" encoding="utf-8"?>
<calcChain xmlns="http://schemas.openxmlformats.org/spreadsheetml/2006/main">
  <c r="J16" i="13" l="1"/>
  <c r="N16" i="13"/>
  <c r="P16" i="13"/>
  <c r="P29" i="13" s="1"/>
  <c r="R29" i="13"/>
  <c r="Q29" i="13"/>
  <c r="M29" i="13"/>
  <c r="K29" i="13"/>
  <c r="I29" i="13"/>
  <c r="H29" i="13"/>
  <c r="G29" i="13"/>
  <c r="F29" i="13"/>
  <c r="D29" i="13"/>
  <c r="B29" i="13"/>
  <c r="T16" i="13" l="1"/>
  <c r="N15" i="13"/>
  <c r="O15" i="13" l="1"/>
  <c r="O29" i="13" s="1"/>
  <c r="J15" i="13" l="1"/>
  <c r="T15" i="13" s="1"/>
  <c r="N14" i="13" l="1"/>
  <c r="N29" i="13" s="1"/>
  <c r="J14" i="13" l="1"/>
  <c r="J29" i="13" s="1"/>
  <c r="T14" i="13" l="1"/>
  <c r="T29" i="13" s="1"/>
  <c r="R10" i="13"/>
  <c r="Q10" i="13"/>
  <c r="P10" i="13"/>
  <c r="O10" i="13"/>
  <c r="M10" i="13"/>
  <c r="K10" i="13"/>
  <c r="J10" i="13"/>
  <c r="I10" i="13"/>
  <c r="H10" i="13"/>
  <c r="G10" i="13"/>
  <c r="F10" i="13"/>
  <c r="E8" i="13"/>
  <c r="N10" i="13"/>
  <c r="L10" i="13"/>
  <c r="T8" i="13"/>
  <c r="T10" i="13" l="1"/>
  <c r="R30" i="13"/>
</calcChain>
</file>

<file path=xl/comments1.xml><?xml version="1.0" encoding="utf-8"?>
<comments xmlns="http://schemas.openxmlformats.org/spreadsheetml/2006/main">
  <authors>
    <author>User</author>
  </authors>
  <commentList>
    <comment ref="O1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1550-реестр собственников</t>
        </r>
      </text>
    </comment>
  </commentList>
</comments>
</file>

<file path=xl/sharedStrings.xml><?xml version="1.0" encoding="utf-8"?>
<sst xmlns="http://schemas.openxmlformats.org/spreadsheetml/2006/main" count="67" uniqueCount="58">
  <si>
    <t>Содержание</t>
  </si>
  <si>
    <t>ремонт</t>
  </si>
  <si>
    <t>итого</t>
  </si>
  <si>
    <t>январь</t>
  </si>
  <si>
    <t>февраль</t>
  </si>
  <si>
    <t>март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</si>
  <si>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</si>
  <si>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</si>
  <si>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</si>
  <si>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</si>
  <si>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</si>
  <si>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</si>
  <si>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</si>
  <si>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</si>
  <si>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</si>
  <si>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</si>
  <si>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</si>
  <si>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</si>
  <si>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</si>
  <si>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</si>
  <si>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</si>
  <si>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</si>
  <si>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</si>
  <si>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</si>
  <si>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</si>
  <si>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</si>
  <si>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</si>
  <si>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</si>
  <si>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</si>
  <si>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</si>
  <si>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</si>
  <si>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</si>
  <si>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</si>
  <si>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</si>
  <si>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</si>
  <si>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</si>
  <si>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</si>
  <si>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</si>
  <si>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</si>
  <si>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</si>
  <si>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</si>
  <si>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</si>
  <si>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Непредвиденные расходы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</si>
  <si>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</si>
  <si>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</si>
  <si>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</si>
  <si>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</si>
  <si>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</si>
  <si>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</si>
  <si>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</si>
  <si>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</si>
  <si>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 xml:space="preserve">русский капитал </t>
  </si>
  <si>
    <t>Ритейл</t>
  </si>
  <si>
    <t>Информация о доходах и расходах по дому __Горийская 1__на 2019год.</t>
  </si>
  <si>
    <t>лампочки на лифты, масло,солярка (испытание лифтов)</t>
  </si>
  <si>
    <t>замена батарейки на теплоузле</t>
  </si>
  <si>
    <t>Работы по уборке придомовой территории</t>
  </si>
  <si>
    <t>реестр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</si>
</sst>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0" fontId="0" fillId="0" borderId="4" xfId="0" applyBorder="1"/>
    <xf numFmtId="4" fontId="0" fillId="0" borderId="0" xfId="0" applyNumberForma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wrapText="1"/>
    </xf>
    <xf numFmtId="2" fontId="3" fillId="4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6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6" fillId="9" borderId="4" xfId="0" applyNumberFormat="1" applyFont="1" applyFill="1" applyBorder="1" applyAlignment="1">
      <alignment horizontal="left" wrapText="1"/>
    </xf>
    <xf numFmtId="0" fontId="6" fillId="2" borderId="4" xfId="0" applyFont="1" applyFill="1" applyBorder="1"/>
    <xf numFmtId="167" fontId="2" fillId="2" borderId="4" xfId="0" applyNumberFormat="1" applyFont="1" applyFill="1" applyBorder="1"/>
    <xf numFmtId="4" fontId="3" fillId="2" borderId="4" xfId="0" applyNumberFormat="1" applyFont="1" applyFill="1" applyBorder="1"/>
    <xf numFmtId="167" fontId="2" fillId="10" borderId="4" xfId="0" applyNumberFormat="1" applyFont="1" applyFill="1" applyBorder="1"/>
    <xf numFmtId="0" fontId="6" fillId="0" borderId="0" xfId="0" applyFont="1" applyFill="1" applyBorder="1"/>
    <xf numFmtId="167" fontId="2" fillId="0" borderId="0" xfId="0" applyNumberFormat="1" applyFont="1" applyFill="1" applyBorder="1"/>
    <xf numFmtId="167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7" fontId="10" fillId="2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10" fillId="11" borderId="4" xfId="0" applyNumberFormat="1" applyFont="1" applyFill="1" applyBorder="1"/>
    <xf numFmtId="167" fontId="2" fillId="10" borderId="4" xfId="0" applyNumberFormat="1" applyFont="1" applyFill="1" applyBorder="1" applyAlignment="1"/>
    <xf numFmtId="167" fontId="10" fillId="5" borderId="4" xfId="0" applyNumberFormat="1" applyFont="1" applyFill="1" applyBorder="1"/>
    <xf numFmtId="4" fontId="10" fillId="4" borderId="4" xfId="0" applyNumberFormat="1" applyFont="1" applyFill="1" applyBorder="1"/>
    <xf numFmtId="0" fontId="9" fillId="4" borderId="2" xfId="0" applyNumberFormat="1" applyFont="1" applyFill="1" applyBorder="1" applyAlignment="1">
      <alignment wrapText="1"/>
    </xf>
    <xf numFmtId="167" fontId="2" fillId="7" borderId="0" xfId="0" applyNumberFormat="1" applyFont="1" applyFill="1" applyBorder="1"/>
    <xf numFmtId="17" fontId="2" fillId="9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2" fillId="4" borderId="4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6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167" fontId="8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167" fontId="2" fillId="3" borderId="2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3" borderId="7" xfId="0" applyFill="1" applyBorder="1"/>
    <xf numFmtId="0" fontId="2" fillId="6" borderId="4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T34"/>
  <sheetViews>
    <sheetView tabSelected="1" topLeftCell="A13" zoomScaleNormal="100" workbookViewId="0">
      <selection activeCell="F5" sqref="F5:O5"/>
    </sheetView>
  </sheetViews>
  <sheetFormatPr defaultRowHeight="12.75" x14ac:dyDescent="0.2"/>
  <cols>
    <col min="3" max="3" width="6.140625" customWidth="1"/>
    <col min="4" max="4" width="9.7109375" customWidth="1"/>
    <col min="6" max="6" width="9.85546875" customWidth="1"/>
    <col min="7" max="7" width="9.28515625" customWidth="1"/>
    <col min="8" max="8" width="9.85546875" customWidth="1"/>
    <col min="10" max="10" width="10.140625" bestFit="1" customWidth="1"/>
    <col min="11" max="11" width="10.140625" customWidth="1"/>
    <col min="12" max="12" width="0.7109375" hidden="1" customWidth="1"/>
    <col min="13" max="13" width="10" customWidth="1"/>
    <col min="19" max="19" width="9.140625" hidden="1" customWidth="1"/>
    <col min="20" max="20" width="10" customWidth="1"/>
  </cols>
  <sheetData>
    <row r="2" spans="1:20" ht="15.75" x14ac:dyDescent="0.25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">
      <c r="A4" s="49"/>
      <c r="B4" s="47"/>
      <c r="C4" s="47"/>
      <c r="D4" s="47"/>
      <c r="E4" s="90"/>
      <c r="F4" s="78" t="s">
        <v>12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9"/>
      <c r="T4" s="2"/>
    </row>
    <row r="5" spans="1:20" x14ac:dyDescent="0.2">
      <c r="A5" s="4"/>
      <c r="B5" s="91" t="s">
        <v>13</v>
      </c>
      <c r="C5" s="92"/>
      <c r="D5" s="92"/>
      <c r="E5" s="93"/>
      <c r="F5" s="50" t="s">
        <v>0</v>
      </c>
      <c r="G5" s="51"/>
      <c r="H5" s="51"/>
      <c r="I5" s="51"/>
      <c r="J5" s="51"/>
      <c r="K5" s="51"/>
      <c r="L5" s="51"/>
      <c r="M5" s="51"/>
      <c r="N5" s="51"/>
      <c r="O5" s="51"/>
      <c r="P5" s="52" t="s">
        <v>14</v>
      </c>
      <c r="Q5" s="53"/>
      <c r="R5" s="56" t="s">
        <v>15</v>
      </c>
      <c r="S5" s="79" t="s">
        <v>42</v>
      </c>
      <c r="T5" s="59" t="s">
        <v>8</v>
      </c>
    </row>
    <row r="6" spans="1:20" x14ac:dyDescent="0.2">
      <c r="A6" s="5"/>
      <c r="B6" s="62" t="s">
        <v>16</v>
      </c>
      <c r="C6" s="62" t="s">
        <v>1</v>
      </c>
      <c r="D6" s="62" t="s">
        <v>45</v>
      </c>
      <c r="E6" s="69" t="s">
        <v>2</v>
      </c>
      <c r="F6" s="67" t="s">
        <v>17</v>
      </c>
      <c r="G6" s="67" t="s">
        <v>56</v>
      </c>
      <c r="H6" s="67" t="s">
        <v>18</v>
      </c>
      <c r="I6" s="67" t="s">
        <v>19</v>
      </c>
      <c r="J6" s="67" t="s">
        <v>20</v>
      </c>
      <c r="K6" s="67" t="s">
        <v>48</v>
      </c>
      <c r="L6" s="67" t="s">
        <v>21</v>
      </c>
      <c r="M6" s="67" t="s">
        <v>22</v>
      </c>
      <c r="N6" s="71" t="s">
        <v>23</v>
      </c>
      <c r="O6" s="73"/>
      <c r="P6" s="54"/>
      <c r="Q6" s="55"/>
      <c r="R6" s="57"/>
      <c r="S6" s="80"/>
      <c r="T6" s="60"/>
    </row>
    <row r="7" spans="1:20" ht="129.75" x14ac:dyDescent="0.2">
      <c r="A7" s="6"/>
      <c r="B7" s="63"/>
      <c r="C7" s="63"/>
      <c r="D7" s="63"/>
      <c r="E7" s="70"/>
      <c r="F7" s="68"/>
      <c r="G7" s="68"/>
      <c r="H7" s="68"/>
      <c r="I7" s="68"/>
      <c r="J7" s="68"/>
      <c r="K7" s="68"/>
      <c r="L7" s="68"/>
      <c r="M7" s="68"/>
      <c r="N7" s="25" t="s">
        <v>46</v>
      </c>
      <c r="O7" s="25" t="s">
        <v>47</v>
      </c>
      <c r="P7" s="43" t="s">
        <v>24</v>
      </c>
      <c r="Q7" s="43" t="s">
        <v>25</v>
      </c>
      <c r="R7" s="58"/>
      <c r="S7" s="81"/>
      <c r="T7" s="61"/>
    </row>
    <row r="8" spans="1:20" ht="15" x14ac:dyDescent="0.25">
      <c r="A8" s="34">
        <v>2019</v>
      </c>
      <c r="B8" s="44">
        <v>13.5</v>
      </c>
      <c r="C8" s="44">
        <v>3.3</v>
      </c>
      <c r="D8" s="44">
        <v>1.2</v>
      </c>
      <c r="E8" s="8">
        <f>SUM(B8:D8)</f>
        <v>18</v>
      </c>
      <c r="F8" s="37">
        <v>1</v>
      </c>
      <c r="G8" s="37">
        <v>1.4</v>
      </c>
      <c r="H8" s="37">
        <v>1.8</v>
      </c>
      <c r="I8" s="37">
        <v>0.5</v>
      </c>
      <c r="J8" s="37">
        <v>0.8</v>
      </c>
      <c r="K8" s="37">
        <v>5.4</v>
      </c>
      <c r="L8" s="37">
        <v>0</v>
      </c>
      <c r="M8" s="37">
        <v>2.1</v>
      </c>
      <c r="N8" s="38">
        <v>0</v>
      </c>
      <c r="O8" s="37">
        <v>0.5</v>
      </c>
      <c r="P8" s="23">
        <v>1.8</v>
      </c>
      <c r="Q8" s="23">
        <v>1.5</v>
      </c>
      <c r="R8" s="26">
        <v>1.2</v>
      </c>
      <c r="S8" s="26"/>
      <c r="T8" s="7">
        <f>SUM(F8:S8)</f>
        <v>18</v>
      </c>
    </row>
    <row r="9" spans="1:20" ht="22.5" x14ac:dyDescent="0.2">
      <c r="A9" s="84" t="s">
        <v>26</v>
      </c>
      <c r="B9" s="85"/>
      <c r="C9" s="85"/>
      <c r="D9" s="86"/>
      <c r="E9" s="8">
        <v>7915.2</v>
      </c>
      <c r="F9" s="71" t="s">
        <v>27</v>
      </c>
      <c r="G9" s="72"/>
      <c r="H9" s="72"/>
      <c r="I9" s="72"/>
      <c r="J9" s="72"/>
      <c r="K9" s="72"/>
      <c r="L9" s="72"/>
      <c r="M9" s="72"/>
      <c r="N9" s="72"/>
      <c r="O9" s="73"/>
      <c r="P9" s="74" t="s">
        <v>28</v>
      </c>
      <c r="Q9" s="75"/>
      <c r="R9" s="7" t="s">
        <v>29</v>
      </c>
      <c r="S9" s="7"/>
      <c r="T9" s="7"/>
    </row>
    <row r="10" spans="1:20" x14ac:dyDescent="0.2">
      <c r="A10" s="64" t="s">
        <v>30</v>
      </c>
      <c r="B10" s="65"/>
      <c r="C10" s="65"/>
      <c r="D10" s="65"/>
      <c r="E10" s="66"/>
      <c r="F10" s="9">
        <f>F8*E9</f>
        <v>7915.2</v>
      </c>
      <c r="G10" s="9">
        <f>G8*E9</f>
        <v>11081.279999999999</v>
      </c>
      <c r="H10" s="9">
        <f>H8*E9</f>
        <v>14247.36</v>
      </c>
      <c r="I10" s="9">
        <f>I8*E9</f>
        <v>3957.6</v>
      </c>
      <c r="J10" s="9">
        <f>J8*E9</f>
        <v>6332.16</v>
      </c>
      <c r="K10" s="9">
        <f>K8*E9</f>
        <v>42742.080000000002</v>
      </c>
      <c r="L10" s="9" t="e">
        <f>SUM(#REF!*2002.5)</f>
        <v>#REF!</v>
      </c>
      <c r="M10" s="9">
        <f>M8*E9</f>
        <v>16621.920000000002</v>
      </c>
      <c r="N10" s="9">
        <f>E9*N8</f>
        <v>0</v>
      </c>
      <c r="O10" s="9">
        <f>O8*E9</f>
        <v>3957.6</v>
      </c>
      <c r="P10" s="9">
        <f>P8*E9</f>
        <v>14247.36</v>
      </c>
      <c r="Q10" s="9">
        <f>Q8*E9</f>
        <v>11872.8</v>
      </c>
      <c r="R10" s="9">
        <f>R8*E9</f>
        <v>9498.24</v>
      </c>
      <c r="S10" s="9">
        <v>0</v>
      </c>
      <c r="T10" s="9">
        <f>F10+G10+H10+I10+J10+K10+M10+N10+O10+P10+Q10+R10</f>
        <v>142473.59999999998</v>
      </c>
    </row>
    <row r="11" spans="1:20" x14ac:dyDescent="0.2">
      <c r="A11" s="87" t="s">
        <v>31</v>
      </c>
      <c r="B11" s="87"/>
      <c r="C11" s="87"/>
      <c r="D11" s="87"/>
      <c r="E11" s="88"/>
      <c r="F11" s="76" t="s">
        <v>32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</row>
    <row r="12" spans="1:20" x14ac:dyDescent="0.2">
      <c r="A12" s="100" t="s">
        <v>33</v>
      </c>
      <c r="B12" s="100"/>
      <c r="C12" s="100"/>
      <c r="D12" s="101"/>
      <c r="E12" s="33">
        <v>363903.90800000005</v>
      </c>
      <c r="F12" s="40"/>
      <c r="G12" s="41"/>
      <c r="H12" s="1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">
      <c r="A13" s="27"/>
      <c r="B13" s="95" t="s">
        <v>44</v>
      </c>
      <c r="C13" s="95"/>
      <c r="D13" s="28" t="s">
        <v>31</v>
      </c>
      <c r="E13" s="29" t="s">
        <v>11</v>
      </c>
      <c r="F13" s="40"/>
      <c r="G13" s="41"/>
      <c r="H13" s="1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x14ac:dyDescent="0.2">
      <c r="A14" s="11" t="s">
        <v>34</v>
      </c>
      <c r="B14" s="82">
        <v>159597.6</v>
      </c>
      <c r="C14" s="94"/>
      <c r="D14" s="30">
        <v>155314.79999999999</v>
      </c>
      <c r="E14" s="31"/>
      <c r="F14" s="12">
        <v>7915.2</v>
      </c>
      <c r="G14" s="12">
        <v>11020.51</v>
      </c>
      <c r="H14" s="13">
        <v>14247.36</v>
      </c>
      <c r="I14" s="12">
        <v>4000</v>
      </c>
      <c r="J14" s="12">
        <f>5657.19+674.97</f>
        <v>6332.16</v>
      </c>
      <c r="K14" s="12">
        <v>42628</v>
      </c>
      <c r="L14" s="12"/>
      <c r="M14" s="12">
        <v>16621.919999999998</v>
      </c>
      <c r="N14" s="12">
        <f>415.25+20504.75</f>
        <v>20920</v>
      </c>
      <c r="O14" s="12">
        <v>0</v>
      </c>
      <c r="P14" s="32">
        <v>32327</v>
      </c>
      <c r="Q14" s="32">
        <v>0</v>
      </c>
      <c r="R14" s="12">
        <v>9498.24</v>
      </c>
      <c r="S14" s="12"/>
      <c r="T14" s="14">
        <f>SUM(F14:S14)</f>
        <v>165510.38999999998</v>
      </c>
    </row>
    <row r="15" spans="1:20" x14ac:dyDescent="0.2">
      <c r="A15" s="11" t="s">
        <v>35</v>
      </c>
      <c r="B15" s="82">
        <v>160403.67000000001</v>
      </c>
      <c r="C15" s="83"/>
      <c r="D15" s="30">
        <v>154559.88</v>
      </c>
      <c r="E15" s="31"/>
      <c r="F15" s="12">
        <v>7915.2</v>
      </c>
      <c r="G15" s="12">
        <v>11020.51</v>
      </c>
      <c r="H15" s="13">
        <v>14247.36</v>
      </c>
      <c r="I15" s="12">
        <v>4000</v>
      </c>
      <c r="J15" s="12">
        <f>5657.19+674.97</f>
        <v>6332.16</v>
      </c>
      <c r="K15" s="12">
        <v>42628</v>
      </c>
      <c r="L15" s="12"/>
      <c r="M15" s="12">
        <v>16621.919999999998</v>
      </c>
      <c r="N15" s="12">
        <f>19587.75+83.05</f>
        <v>19670.8</v>
      </c>
      <c r="O15" s="12">
        <f>3484+1500</f>
        <v>4984</v>
      </c>
      <c r="P15" s="32">
        <v>690</v>
      </c>
      <c r="Q15" s="32">
        <v>0</v>
      </c>
      <c r="R15" s="12">
        <v>9498.24</v>
      </c>
      <c r="S15" s="12"/>
      <c r="T15" s="14">
        <f>SUM(F15:S15)</f>
        <v>137608.19</v>
      </c>
    </row>
    <row r="16" spans="1:20" x14ac:dyDescent="0.2">
      <c r="A16" t="s">
        <v>5</v>
      </c>
      <c r="B16" s="82">
        <v>161047.88</v>
      </c>
      <c r="C16" s="83"/>
      <c r="D16" s="30">
        <v>158290.77000000002</v>
      </c>
      <c r="E16" s="31"/>
      <c r="F16" s="12">
        <v>7915.2</v>
      </c>
      <c r="G16" s="12">
        <v>11020.51</v>
      </c>
      <c r="H16" s="13">
        <v>14247.36</v>
      </c>
      <c r="I16" s="12">
        <v>4000</v>
      </c>
      <c r="J16" s="12">
        <f>5657.19+674.97</f>
        <v>6332.16</v>
      </c>
      <c r="K16" s="12">
        <v>42628</v>
      </c>
      <c r="L16" s="12"/>
      <c r="M16" s="12">
        <v>16621.919999999998</v>
      </c>
      <c r="N16" s="12">
        <f>415.25+16816.8</f>
        <v>17232.05</v>
      </c>
      <c r="O16" s="12">
        <v>1550</v>
      </c>
      <c r="P16" s="32">
        <f>382+3114</f>
        <v>3496</v>
      </c>
      <c r="Q16" s="32">
        <v>0</v>
      </c>
      <c r="R16" s="12">
        <v>9498.24</v>
      </c>
      <c r="S16" s="12"/>
      <c r="T16" s="14">
        <f>SUM(F16:S16)</f>
        <v>134541.44</v>
      </c>
    </row>
    <row r="17" spans="1:20" x14ac:dyDescent="0.2">
      <c r="A17" s="11" t="s">
        <v>36</v>
      </c>
      <c r="B17" s="82"/>
      <c r="C17" s="83"/>
      <c r="D17" s="30"/>
      <c r="E17" s="31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32"/>
      <c r="Q17" s="32"/>
      <c r="R17" s="12"/>
      <c r="S17" s="12"/>
      <c r="T17" s="14"/>
    </row>
    <row r="18" spans="1:20" x14ac:dyDescent="0.2">
      <c r="A18" s="11" t="s">
        <v>6</v>
      </c>
      <c r="B18" s="82"/>
      <c r="C18" s="83"/>
      <c r="D18" s="30"/>
      <c r="E18" s="31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32"/>
      <c r="Q18" s="32"/>
      <c r="R18" s="12"/>
      <c r="S18" s="12"/>
      <c r="T18" s="14"/>
    </row>
    <row r="19" spans="1:20" x14ac:dyDescent="0.2">
      <c r="A19" s="11" t="s">
        <v>7</v>
      </c>
      <c r="B19" s="82"/>
      <c r="C19" s="83"/>
      <c r="D19" s="30"/>
      <c r="E19" s="31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32"/>
      <c r="Q19" s="32"/>
      <c r="R19" s="12"/>
      <c r="S19" s="12"/>
      <c r="T19" s="14"/>
    </row>
    <row r="20" spans="1:20" x14ac:dyDescent="0.2">
      <c r="A20" s="11" t="s">
        <v>9</v>
      </c>
      <c r="B20" s="82"/>
      <c r="C20" s="83"/>
      <c r="D20" s="30"/>
      <c r="E20" s="31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32"/>
      <c r="Q20" s="32"/>
      <c r="R20" s="12"/>
      <c r="S20" s="12"/>
      <c r="T20" s="14"/>
    </row>
    <row r="21" spans="1:20" x14ac:dyDescent="0.2">
      <c r="A21" s="11" t="s">
        <v>10</v>
      </c>
      <c r="B21" s="82"/>
      <c r="C21" s="83"/>
      <c r="D21" s="30"/>
      <c r="E21" s="31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32"/>
      <c r="Q21" s="32"/>
      <c r="R21" s="12"/>
      <c r="S21" s="12"/>
      <c r="T21" s="14"/>
    </row>
    <row r="22" spans="1:20" x14ac:dyDescent="0.2">
      <c r="A22" s="11" t="s">
        <v>37</v>
      </c>
      <c r="B22" s="82"/>
      <c r="C22" s="83"/>
      <c r="D22" s="30"/>
      <c r="E22" s="31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32"/>
      <c r="Q22" s="32"/>
      <c r="R22" s="12"/>
      <c r="S22" s="12"/>
      <c r="T22" s="14"/>
    </row>
    <row r="23" spans="1:20" x14ac:dyDescent="0.2">
      <c r="A23" s="11" t="s">
        <v>38</v>
      </c>
      <c r="B23" s="82"/>
      <c r="C23" s="83"/>
      <c r="D23" s="30"/>
      <c r="E23" s="31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32"/>
      <c r="Q23" s="32"/>
      <c r="R23" s="12"/>
      <c r="S23" s="12"/>
      <c r="T23" s="14"/>
    </row>
    <row r="24" spans="1:20" x14ac:dyDescent="0.2">
      <c r="A24" s="11" t="s">
        <v>39</v>
      </c>
      <c r="B24" s="82"/>
      <c r="C24" s="83"/>
      <c r="D24" s="30"/>
      <c r="E24" s="31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32"/>
      <c r="Q24" s="32"/>
      <c r="R24" s="12"/>
      <c r="S24" s="12"/>
      <c r="T24" s="14"/>
    </row>
    <row r="25" spans="1:20" x14ac:dyDescent="0.2">
      <c r="A25" s="11" t="s">
        <v>40</v>
      </c>
      <c r="B25" s="82"/>
      <c r="C25" s="83"/>
      <c r="D25" s="30"/>
      <c r="E25" s="31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32"/>
      <c r="Q25" s="32"/>
      <c r="R25" s="12"/>
      <c r="S25" s="12"/>
      <c r="T25" s="14"/>
    </row>
    <row r="26" spans="1:20" ht="24" x14ac:dyDescent="0.2">
      <c r="A26" s="15" t="s">
        <v>41</v>
      </c>
      <c r="B26" s="82">
        <v>0</v>
      </c>
      <c r="C26" s="83"/>
      <c r="D26" s="30">
        <v>3600</v>
      </c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2"/>
      <c r="Q26" s="32"/>
      <c r="R26" s="12"/>
      <c r="S26" s="12"/>
      <c r="T26" s="14"/>
    </row>
    <row r="27" spans="1:20" ht="22.5" x14ac:dyDescent="0.2">
      <c r="A27" s="36" t="s">
        <v>51</v>
      </c>
      <c r="B27" s="82">
        <v>0</v>
      </c>
      <c r="C27" s="83"/>
      <c r="D27" s="30">
        <v>0</v>
      </c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2"/>
      <c r="Q27" s="32"/>
      <c r="R27" s="12"/>
      <c r="S27" s="12"/>
      <c r="T27" s="14"/>
    </row>
    <row r="28" spans="1:20" x14ac:dyDescent="0.2">
      <c r="A28" s="36" t="s">
        <v>52</v>
      </c>
      <c r="B28" s="82">
        <v>0</v>
      </c>
      <c r="C28" s="83"/>
      <c r="D28" s="30">
        <v>0</v>
      </c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2"/>
      <c r="Q28" s="32"/>
      <c r="R28" s="12"/>
      <c r="S28" s="12"/>
      <c r="T28" s="14"/>
    </row>
    <row r="29" spans="1:20" x14ac:dyDescent="0.2">
      <c r="A29" s="16" t="s">
        <v>2</v>
      </c>
      <c r="B29" s="96">
        <f>SUM(B14:B28)</f>
        <v>481049.15</v>
      </c>
      <c r="C29" s="97"/>
      <c r="D29" s="24">
        <f>SUM(D14:D28)</f>
        <v>471765.45</v>
      </c>
      <c r="E29" s="17"/>
      <c r="F29" s="17">
        <f t="shared" ref="F29:K29" si="0">SUM(F14:F28)</f>
        <v>23745.599999999999</v>
      </c>
      <c r="G29" s="17">
        <f t="shared" si="0"/>
        <v>33061.53</v>
      </c>
      <c r="H29" s="17">
        <f t="shared" si="0"/>
        <v>42742.080000000002</v>
      </c>
      <c r="I29" s="17">
        <f t="shared" si="0"/>
        <v>12000</v>
      </c>
      <c r="J29" s="17">
        <f t="shared" si="0"/>
        <v>18996.48</v>
      </c>
      <c r="K29" s="17">
        <f t="shared" si="0"/>
        <v>127884</v>
      </c>
      <c r="L29" s="17"/>
      <c r="M29" s="17">
        <f t="shared" ref="M29:R29" si="1">SUM(M14:M28)</f>
        <v>49865.759999999995</v>
      </c>
      <c r="N29" s="24">
        <f t="shared" si="1"/>
        <v>57822.850000000006</v>
      </c>
      <c r="O29" s="17">
        <f t="shared" si="1"/>
        <v>6534</v>
      </c>
      <c r="P29" s="24">
        <f t="shared" si="1"/>
        <v>36513</v>
      </c>
      <c r="Q29" s="24">
        <f t="shared" si="1"/>
        <v>0</v>
      </c>
      <c r="R29" s="17">
        <f t="shared" si="1"/>
        <v>28494.720000000001</v>
      </c>
      <c r="S29" s="17"/>
      <c r="T29" s="18">
        <f>SUM(T14:T28)</f>
        <v>437660.01999999996</v>
      </c>
    </row>
    <row r="30" spans="1:20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 t="s">
        <v>43</v>
      </c>
      <c r="R30" s="77">
        <f>E12+D29-T29</f>
        <v>398009.33800000005</v>
      </c>
      <c r="S30" s="77"/>
      <c r="T30" s="77"/>
    </row>
    <row r="31" spans="1:20" x14ac:dyDescent="0.2">
      <c r="J31" s="3"/>
    </row>
    <row r="32" spans="1:20" x14ac:dyDescent="0.2">
      <c r="B32" t="s">
        <v>4</v>
      </c>
      <c r="C32">
        <v>3484</v>
      </c>
      <c r="D32" t="s">
        <v>54</v>
      </c>
      <c r="J32" s="1"/>
      <c r="K32" s="35" t="s">
        <v>3</v>
      </c>
      <c r="L32" s="35">
        <v>397.85</v>
      </c>
      <c r="M32" s="35">
        <v>415.25</v>
      </c>
      <c r="N32" s="35" t="s">
        <v>49</v>
      </c>
      <c r="O32" s="35">
        <v>20504.75</v>
      </c>
      <c r="P32" s="35" t="s">
        <v>50</v>
      </c>
    </row>
    <row r="33" spans="2:18" x14ac:dyDescent="0.2">
      <c r="C33">
        <v>1500</v>
      </c>
      <c r="D33" t="s">
        <v>55</v>
      </c>
      <c r="G33" s="3"/>
      <c r="K33" s="35" t="s">
        <v>4</v>
      </c>
      <c r="L33" s="35"/>
      <c r="M33" s="35">
        <v>83.05</v>
      </c>
      <c r="N33" s="35" t="s">
        <v>49</v>
      </c>
      <c r="O33" s="35">
        <v>19587.75</v>
      </c>
      <c r="P33" s="35" t="s">
        <v>50</v>
      </c>
    </row>
    <row r="34" spans="2:18" x14ac:dyDescent="0.2">
      <c r="B34" t="s">
        <v>5</v>
      </c>
      <c r="C34">
        <v>1550</v>
      </c>
      <c r="D34" t="s">
        <v>57</v>
      </c>
      <c r="K34" s="35" t="s">
        <v>5</v>
      </c>
      <c r="L34" s="35"/>
      <c r="M34" s="35">
        <v>415.25</v>
      </c>
      <c r="N34" s="35" t="s">
        <v>49</v>
      </c>
      <c r="O34" s="35">
        <v>16816.8</v>
      </c>
      <c r="P34" s="35" t="s">
        <v>50</v>
      </c>
      <c r="R34" s="1"/>
    </row>
  </sheetData>
  <mergeCells count="48">
    <mergeCell ref="B26:C26"/>
    <mergeCell ref="B27:C27"/>
    <mergeCell ref="B28:C28"/>
    <mergeCell ref="B29:C29"/>
    <mergeCell ref="R30:T3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P9:Q9"/>
    <mergeCell ref="A10:E10"/>
    <mergeCell ref="A11:E11"/>
    <mergeCell ref="F11:T11"/>
    <mergeCell ref="A12:D12"/>
    <mergeCell ref="B13:C13"/>
    <mergeCell ref="N6:O6"/>
    <mergeCell ref="A9:D9"/>
    <mergeCell ref="F9:O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</mergeCells>
  <pageMargins left="5.2083333333333336E-2" right="5.2083333333333336E-2" top="0.20833333333333334" bottom="8.3333333333333329E-2" header="0.3" footer="0.3"/>
  <pageSetup paperSize="9" scale="8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2019-05-16T07:31:35Z</cp:lastPrinted>
  <dcterms:created xsi:type="dcterms:W3CDTF">2007-02-04T12:22:59Z</dcterms:created>
  <dcterms:modified xsi:type="dcterms:W3CDTF">2019-05-20T06:24:22Z</dcterms:modified>
</cp:coreProperties>
</file>