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705" windowWidth="15120" windowHeight="7410"/>
  </bookViews>
  <sheets>
    <sheet name="2019" sheetId="11" r:id="rId1"/>
  </sheets>
  <definedNames>
    <definedName name="_xlnm.Print_Area" localSheetId="0">'2019'!$A$2:$T$33</definedName>
  </definedNames>
  <calcPr calcId="162913"/>
</workbook>
</file>

<file path=xl/calcChain.xml><?xml version="1.0" encoding="utf-8"?>
<calcChain xmlns="http://schemas.openxmlformats.org/spreadsheetml/2006/main">
  <c r="G16" i="11" l="1"/>
  <c r="N16" i="11"/>
  <c r="P16" i="11"/>
  <c r="R30" i="11"/>
  <c r="Q30" i="11"/>
  <c r="O30" i="11"/>
  <c r="M30" i="11"/>
  <c r="L30" i="11"/>
  <c r="J30" i="11"/>
  <c r="I30" i="11"/>
  <c r="H30" i="11"/>
  <c r="G30" i="11"/>
  <c r="F30" i="11"/>
  <c r="B30" i="11"/>
  <c r="T16" i="11" l="1"/>
  <c r="N15" i="11"/>
  <c r="P15" i="11"/>
  <c r="P30" i="11" s="1"/>
  <c r="L10" i="11"/>
  <c r="T15" i="11" l="1"/>
  <c r="N14" i="11" l="1"/>
  <c r="N30" i="11" s="1"/>
  <c r="E8" i="11" l="1"/>
  <c r="R10" i="11" l="1"/>
  <c r="Q10" i="11"/>
  <c r="P10" i="11"/>
  <c r="O10" i="11"/>
  <c r="M10" i="11"/>
  <c r="J10" i="11"/>
  <c r="I10" i="11"/>
  <c r="H10" i="11"/>
  <c r="G10" i="11"/>
  <c r="F10" i="11"/>
  <c r="D27" i="11"/>
  <c r="D30" i="11" s="1"/>
  <c r="N10" i="11"/>
  <c r="K10" i="11"/>
  <c r="T8" i="11"/>
  <c r="T10" i="11" l="1"/>
  <c r="T14" i="11"/>
  <c r="T30" i="11" s="1"/>
  <c r="R31" i="11" l="1"/>
</calcChain>
</file>

<file path=xl/comments1.xml><?xml version="1.0" encoding="utf-8"?>
<comments xmlns="http://schemas.openxmlformats.org/spreadsheetml/2006/main">
  <authors>
    <author>Автор</author>
  </authors>
  <commentList>
    <comment ref="G16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8370-разовая премия</t>
        </r>
      </text>
    </comment>
  </commentList>
</comments>
</file>

<file path=xl/sharedStrings.xml><?xml version="1.0" encoding="utf-8"?>
<sst xmlns="http://schemas.openxmlformats.org/spreadsheetml/2006/main" count="68" uniqueCount="58">
  <si>
    <t>Содержание</t>
  </si>
  <si>
    <t>итого</t>
  </si>
  <si>
    <t>ремонт</t>
  </si>
  <si>
    <t>февраль</t>
  </si>
  <si>
    <t>ИТОГО</t>
  </si>
  <si>
    <t>март</t>
  </si>
  <si>
    <t>Медведев А.Г.</t>
  </si>
  <si>
    <t>май</t>
  </si>
  <si>
    <t>июнь</t>
  </si>
  <si>
    <t>июль</t>
  </si>
  <si>
    <t>август</t>
  </si>
  <si>
    <t>январь</t>
  </si>
  <si>
    <t>долг</t>
  </si>
  <si>
    <t>г/в</t>
  </si>
  <si>
    <t>Наименование видов работ (услуги)</t>
  </si>
  <si>
    <t>тариф</t>
  </si>
  <si>
    <t>ТЕКУЩИЙ  РЕМОНТ</t>
  </si>
  <si>
    <t>РАБОТЫ   ПО  УПРАВЛЕНИЮ</t>
  </si>
  <si>
    <t>содер-жание</t>
  </si>
  <si>
    <t>начисление и сбор платы за содержание и ремонт жилых помещений, взыскание задолженности</t>
  </si>
  <si>
    <t xml:space="preserve">аварийно-диспетчерское обслуживание, обеспечение устранения аварий на внутридомовых инженерных системах </t>
  </si>
  <si>
    <t>работы по содержанию оборудования и систем инженерно-технического обеспечения , обслуживание приборов учета</t>
  </si>
  <si>
    <t>работы по содержанию конструктивных элементов многоквартирных домов, профилактические обходы и осмотры</t>
  </si>
  <si>
    <t xml:space="preserve">                             расходы по содержанию и ремноту лифта</t>
  </si>
  <si>
    <t>работы по содержанию помещений, входящих в состав общего имущества, уборка подъездов</t>
  </si>
  <si>
    <t xml:space="preserve">общехозяйственные расходы, ведение технической документации, предоставление собственникам информации, ведение сайтов </t>
  </si>
  <si>
    <t xml:space="preserve">Прочие работы по содержанию общедомового имущества </t>
  </si>
  <si>
    <t xml:space="preserve"> оборудования и систем инженерно-технического обеспечения и  приборов учета</t>
  </si>
  <si>
    <t xml:space="preserve"> конструктивных элементов многоквартирных домов</t>
  </si>
  <si>
    <t>периодичность работ</t>
  </si>
  <si>
    <t xml:space="preserve">ежедневно </t>
  </si>
  <si>
    <t>ежемесячно</t>
  </si>
  <si>
    <t>ежедневно</t>
  </si>
  <si>
    <t>сметная стоимость выполненной работы (услуги) за месяц</t>
  </si>
  <si>
    <t>оплачено</t>
  </si>
  <si>
    <t>Цена выполненной работы (оказанной услуги) в руб.</t>
  </si>
  <si>
    <t>остаток денежных средств на начало года</t>
  </si>
  <si>
    <t>янв.</t>
  </si>
  <si>
    <t>февр.</t>
  </si>
  <si>
    <t>апр.</t>
  </si>
  <si>
    <t>сент.</t>
  </si>
  <si>
    <t>окт.</t>
  </si>
  <si>
    <t>нояб.</t>
  </si>
  <si>
    <t>декаб.</t>
  </si>
  <si>
    <t>росте-леком</t>
  </si>
  <si>
    <t>ИТОГО:</t>
  </si>
  <si>
    <t>начислено</t>
  </si>
  <si>
    <t xml:space="preserve"> управле-ние</t>
  </si>
  <si>
    <t>оплата коммунальных ресурсов на содержание ОДИ</t>
  </si>
  <si>
    <t>Непредвиденные затраты</t>
  </si>
  <si>
    <t>Вымпелком</t>
  </si>
  <si>
    <t>Бабенко</t>
  </si>
  <si>
    <t>услуги сторонних организаций, разовые работы</t>
  </si>
  <si>
    <t>х/в</t>
  </si>
  <si>
    <t>эл-во</t>
  </si>
  <si>
    <t>Информация о доходах и расходах по дому __Калинина 131/1__на 2019год.</t>
  </si>
  <si>
    <t>светильник</t>
  </si>
  <si>
    <t>Работы по уборке придомовой территории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</si>
</sst>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#,##0.00_р_."/>
  </numFmts>
  <fonts count="10" x14ac:knownFonts="1">
    <font>
      <sz val="11"/>
      <color theme="1"/>
      <name val="Calibri"/>
      <family val="2"/>
      <charset val="204"/>
      <scheme val="minor"/>
    </font>
    <font>
      <b/>
      <sz val="8"/>
      <name val="Arial Cyr"/>
      <charset val="204"/>
    </font>
    <font>
      <sz val="8"/>
      <name val="Arial Cyr"/>
      <charset val="204"/>
    </font>
    <font>
      <b/>
      <i/>
      <sz val="8"/>
      <name val="Arial Cyr"/>
      <charset val="204"/>
    </font>
    <font>
      <sz val="7"/>
      <name val="Arial Cyr"/>
      <charset val="204"/>
    </font>
    <font>
      <b/>
      <sz val="7"/>
      <name val="Arial Cyr"/>
      <charset val="204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02">
    <xf numFmtId="0" fontId="0" fillId="0" borderId="0" xfId="0"/>
    <xf numFmtId="4" fontId="0" fillId="0" borderId="0" xfId="0" applyNumberFormat="1"/>
    <xf numFmtId="2" fontId="1" fillId="6" borderId="7" xfId="0" applyNumberFormat="1" applyFont="1" applyFill="1" applyBorder="1" applyAlignment="1"/>
    <xf numFmtId="2" fontId="1" fillId="0" borderId="8" xfId="0" applyNumberFormat="1" applyFont="1" applyBorder="1" applyAlignment="1">
      <alignment horizontal="center" vertical="top" wrapText="1"/>
    </xf>
    <xf numFmtId="2" fontId="2" fillId="7" borderId="8" xfId="0" applyNumberFormat="1" applyFont="1" applyFill="1" applyBorder="1" applyAlignment="1">
      <alignment horizontal="center" vertical="top" wrapText="1"/>
    </xf>
    <xf numFmtId="4" fontId="2" fillId="6" borderId="1" xfId="0" applyNumberFormat="1" applyFont="1" applyFill="1" applyBorder="1"/>
    <xf numFmtId="2" fontId="2" fillId="9" borderId="9" xfId="0" applyNumberFormat="1" applyFont="1" applyFill="1" applyBorder="1" applyAlignment="1">
      <alignment horizontal="center" vertical="top" wrapText="1"/>
    </xf>
    <xf numFmtId="165" fontId="2" fillId="9" borderId="1" xfId="0" applyNumberFormat="1" applyFont="1" applyFill="1" applyBorder="1"/>
    <xf numFmtId="165" fontId="2" fillId="9" borderId="8" xfId="0" applyNumberFormat="1" applyFont="1" applyFill="1" applyBorder="1"/>
    <xf numFmtId="165" fontId="2" fillId="7" borderId="1" xfId="0" applyNumberFormat="1" applyFont="1" applyFill="1" applyBorder="1"/>
    <xf numFmtId="4" fontId="2" fillId="9" borderId="1" xfId="0" applyNumberFormat="1" applyFont="1" applyFill="1" applyBorder="1"/>
    <xf numFmtId="165" fontId="2" fillId="0" borderId="0" xfId="0" applyNumberFormat="1" applyFont="1" applyFill="1" applyBorder="1"/>
    <xf numFmtId="165" fontId="3" fillId="0" borderId="0" xfId="0" applyNumberFormat="1" applyFont="1" applyFill="1" applyBorder="1"/>
    <xf numFmtId="165" fontId="2" fillId="4" borderId="1" xfId="0" applyNumberFormat="1" applyFont="1" applyFill="1" applyBorder="1"/>
    <xf numFmtId="0" fontId="2" fillId="2" borderId="1" xfId="0" applyFont="1" applyFill="1" applyBorder="1"/>
    <xf numFmtId="165" fontId="4" fillId="2" borderId="1" xfId="0" applyNumberFormat="1" applyFont="1" applyFill="1" applyBorder="1"/>
    <xf numFmtId="4" fontId="5" fillId="2" borderId="1" xfId="0" applyNumberFormat="1" applyFont="1" applyFill="1" applyBorder="1"/>
    <xf numFmtId="2" fontId="1" fillId="0" borderId="1" xfId="0" applyNumberFormat="1" applyFont="1" applyFill="1" applyBorder="1" applyAlignment="1">
      <alignment vertical="top" wrapText="1"/>
    </xf>
    <xf numFmtId="2" fontId="1" fillId="0" borderId="8" xfId="0" applyNumberFormat="1" applyFont="1" applyFill="1" applyBorder="1" applyAlignment="1">
      <alignment horizontal="center" vertical="top" wrapText="1"/>
    </xf>
    <xf numFmtId="2" fontId="2" fillId="0" borderId="8" xfId="0" applyNumberFormat="1" applyFont="1" applyBorder="1" applyAlignment="1">
      <alignment vertical="top" textRotation="90" wrapText="1"/>
    </xf>
    <xf numFmtId="0" fontId="2" fillId="11" borderId="5" xfId="0" applyFont="1" applyFill="1" applyBorder="1" applyAlignment="1">
      <alignment horizontal="center" wrapText="1"/>
    </xf>
    <xf numFmtId="4" fontId="2" fillId="4" borderId="1" xfId="0" applyNumberFormat="1" applyFont="1" applyFill="1" applyBorder="1"/>
    <xf numFmtId="165" fontId="2" fillId="4" borderId="1" xfId="0" applyNumberFormat="1" applyFont="1" applyFill="1" applyBorder="1" applyAlignment="1"/>
    <xf numFmtId="4" fontId="2" fillId="6" borderId="1" xfId="0" applyNumberFormat="1" applyFont="1" applyFill="1" applyBorder="1" applyAlignment="1">
      <alignment horizontal="center"/>
    </xf>
    <xf numFmtId="0" fontId="7" fillId="0" borderId="1" xfId="0" applyFont="1" applyBorder="1"/>
    <xf numFmtId="0" fontId="2" fillId="6" borderId="7" xfId="0" applyFont="1" applyFill="1" applyBorder="1" applyAlignment="1"/>
    <xf numFmtId="0" fontId="2" fillId="6" borderId="7" xfId="0" applyFont="1" applyFill="1" applyBorder="1" applyAlignment="1">
      <alignment wrapText="1"/>
    </xf>
    <xf numFmtId="0" fontId="2" fillId="6" borderId="1" xfId="0" applyFont="1" applyFill="1" applyBorder="1" applyAlignment="1">
      <alignment horizontal="center" wrapText="1"/>
    </xf>
    <xf numFmtId="17" fontId="2" fillId="10" borderId="1" xfId="0" applyNumberFormat="1" applyFont="1" applyFill="1" applyBorder="1" applyAlignment="1">
      <alignment horizontal="left"/>
    </xf>
    <xf numFmtId="165" fontId="2" fillId="11" borderId="1" xfId="0" applyNumberFormat="1" applyFont="1" applyFill="1" applyBorder="1"/>
    <xf numFmtId="0" fontId="2" fillId="0" borderId="0" xfId="0" applyFont="1" applyFill="1" applyBorder="1"/>
    <xf numFmtId="165" fontId="4" fillId="7" borderId="1" xfId="0" applyNumberFormat="1" applyFont="1" applyFill="1" applyBorder="1"/>
    <xf numFmtId="0" fontId="1" fillId="6" borderId="3" xfId="0" applyNumberFormat="1" applyFont="1" applyFill="1" applyBorder="1" applyAlignment="1">
      <alignment wrapText="1"/>
    </xf>
    <xf numFmtId="2" fontId="2" fillId="0" borderId="1" xfId="0" applyNumberFormat="1" applyFont="1" applyFill="1" applyBorder="1" applyAlignment="1">
      <alignment horizontal="right" vertical="top" wrapText="1"/>
    </xf>
    <xf numFmtId="2" fontId="2" fillId="6" borderId="1" xfId="0" applyNumberFormat="1" applyFont="1" applyFill="1" applyBorder="1" applyAlignment="1">
      <alignment horizontal="right" vertical="top" wrapText="1"/>
    </xf>
    <xf numFmtId="165" fontId="2" fillId="9" borderId="0" xfId="0" applyNumberFormat="1" applyFont="1" applyFill="1" applyBorder="1"/>
    <xf numFmtId="165" fontId="2" fillId="9" borderId="0" xfId="0" applyNumberFormat="1" applyFont="1" applyFill="1" applyBorder="1" applyAlignment="1">
      <alignment horizontal="left"/>
    </xf>
    <xf numFmtId="17" fontId="4" fillId="3" borderId="1" xfId="0" applyNumberFormat="1" applyFont="1" applyFill="1" applyBorder="1" applyAlignment="1">
      <alignment horizontal="left" wrapText="1"/>
    </xf>
    <xf numFmtId="2" fontId="2" fillId="0" borderId="2" xfId="0" applyNumberFormat="1" applyFont="1" applyBorder="1" applyAlignment="1">
      <alignment horizontal="left" vertical="top" textRotation="90" wrapText="1"/>
    </xf>
    <xf numFmtId="2" fontId="2" fillId="9" borderId="4" xfId="0" applyNumberFormat="1" applyFont="1" applyFill="1" applyBorder="1" applyAlignment="1">
      <alignment horizontal="center" vertical="top" wrapText="1"/>
    </xf>
    <xf numFmtId="2" fontId="2" fillId="9" borderId="5" xfId="0" applyNumberFormat="1" applyFont="1" applyFill="1" applyBorder="1" applyAlignment="1">
      <alignment horizontal="center" vertical="top" wrapText="1"/>
    </xf>
    <xf numFmtId="2" fontId="2" fillId="9" borderId="3" xfId="0" applyNumberFormat="1" applyFont="1" applyFill="1" applyBorder="1" applyAlignment="1">
      <alignment horizontal="center" vertical="top" wrapText="1"/>
    </xf>
    <xf numFmtId="0" fontId="7" fillId="0" borderId="5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 vertical="top"/>
    </xf>
    <xf numFmtId="2" fontId="2" fillId="0" borderId="3" xfId="0" applyNumberFormat="1" applyFont="1" applyBorder="1" applyAlignment="1">
      <alignment horizontal="center"/>
    </xf>
    <xf numFmtId="2" fontId="2" fillId="0" borderId="4" xfId="0" applyNumberFormat="1" applyFont="1" applyBorder="1" applyAlignment="1">
      <alignment horizontal="center"/>
    </xf>
    <xf numFmtId="2" fontId="2" fillId="0" borderId="5" xfId="0" applyNumberFormat="1" applyFont="1" applyBorder="1" applyAlignment="1">
      <alignment horizontal="center"/>
    </xf>
    <xf numFmtId="2" fontId="2" fillId="0" borderId="2" xfId="0" applyNumberFormat="1" applyFont="1" applyBorder="1" applyAlignment="1">
      <alignment horizontal="center" vertical="top" wrapText="1"/>
    </xf>
    <xf numFmtId="2" fontId="2" fillId="0" borderId="8" xfId="0" applyNumberFormat="1" applyFont="1" applyBorder="1" applyAlignment="1">
      <alignment horizontal="center" vertical="top" wrapText="1"/>
    </xf>
    <xf numFmtId="2" fontId="1" fillId="0" borderId="12" xfId="0" applyNumberFormat="1" applyFont="1" applyBorder="1" applyAlignment="1">
      <alignment horizontal="left" wrapText="1"/>
    </xf>
    <xf numFmtId="2" fontId="1" fillId="0" borderId="10" xfId="0" applyNumberFormat="1" applyFont="1" applyBorder="1" applyAlignment="1">
      <alignment horizontal="left" wrapText="1"/>
    </xf>
    <xf numFmtId="2" fontId="1" fillId="0" borderId="13" xfId="0" applyNumberFormat="1" applyFont="1" applyBorder="1" applyAlignment="1">
      <alignment horizontal="left" wrapText="1"/>
    </xf>
    <xf numFmtId="2" fontId="1" fillId="0" borderId="11" xfId="0" applyNumberFormat="1" applyFont="1" applyBorder="1" applyAlignment="1">
      <alignment horizontal="left" wrapText="1"/>
    </xf>
    <xf numFmtId="2" fontId="1" fillId="0" borderId="2" xfId="0" applyNumberFormat="1" applyFont="1" applyBorder="1" applyAlignment="1">
      <alignment horizontal="left" textRotation="90" wrapText="1"/>
    </xf>
    <xf numFmtId="2" fontId="1" fillId="0" borderId="6" xfId="0" applyNumberFormat="1" applyFont="1" applyBorder="1" applyAlignment="1">
      <alignment horizontal="left" textRotation="90" wrapText="1"/>
    </xf>
    <xf numFmtId="2" fontId="1" fillId="0" borderId="8" xfId="0" applyNumberFormat="1" applyFont="1" applyBorder="1" applyAlignment="1">
      <alignment horizontal="left" textRotation="90" wrapText="1"/>
    </xf>
    <xf numFmtId="2" fontId="3" fillId="0" borderId="2" xfId="0" applyNumberFormat="1" applyFont="1" applyBorder="1" applyAlignment="1">
      <alignment horizontal="center" wrapText="1"/>
    </xf>
    <xf numFmtId="2" fontId="3" fillId="0" borderId="6" xfId="0" applyNumberFormat="1" applyFont="1" applyBorder="1" applyAlignment="1">
      <alignment horizontal="center" wrapText="1"/>
    </xf>
    <xf numFmtId="2" fontId="3" fillId="0" borderId="8" xfId="0" applyNumberFormat="1" applyFont="1" applyBorder="1" applyAlignment="1">
      <alignment horizontal="center" wrapText="1"/>
    </xf>
    <xf numFmtId="2" fontId="2" fillId="0" borderId="2" xfId="0" applyNumberFormat="1" applyFont="1" applyBorder="1" applyAlignment="1">
      <alignment horizontal="left" vertical="top" textRotation="90" wrapText="1"/>
    </xf>
    <xf numFmtId="2" fontId="2" fillId="0" borderId="8" xfId="0" applyNumberFormat="1" applyFont="1" applyBorder="1" applyAlignment="1">
      <alignment horizontal="left" vertical="top" textRotation="90" wrapText="1"/>
    </xf>
    <xf numFmtId="2" fontId="2" fillId="0" borderId="3" xfId="0" applyNumberFormat="1" applyFont="1" applyBorder="1" applyAlignment="1">
      <alignment horizontal="center" vertical="top" wrapText="1"/>
    </xf>
    <xf numFmtId="2" fontId="2" fillId="0" borderId="4" xfId="0" applyNumberFormat="1" applyFont="1" applyBorder="1" applyAlignment="1">
      <alignment horizontal="center" vertical="top" wrapText="1"/>
    </xf>
    <xf numFmtId="2" fontId="2" fillId="0" borderId="5" xfId="0" applyNumberFormat="1" applyFont="1" applyBorder="1" applyAlignment="1">
      <alignment horizontal="center" vertical="top" wrapText="1"/>
    </xf>
    <xf numFmtId="2" fontId="1" fillId="0" borderId="3" xfId="0" applyNumberFormat="1" applyFont="1" applyBorder="1" applyAlignment="1">
      <alignment horizontal="center" vertical="top" wrapText="1"/>
    </xf>
    <xf numFmtId="2" fontId="1" fillId="0" borderId="5" xfId="0" applyNumberFormat="1" applyFont="1" applyBorder="1" applyAlignment="1">
      <alignment horizontal="center" vertical="top" wrapText="1"/>
    </xf>
    <xf numFmtId="2" fontId="2" fillId="9" borderId="4" xfId="0" applyNumberFormat="1" applyFont="1" applyFill="1" applyBorder="1" applyAlignment="1">
      <alignment horizontal="center" vertical="top" wrapText="1"/>
    </xf>
    <xf numFmtId="2" fontId="2" fillId="9" borderId="5" xfId="0" applyNumberFormat="1" applyFont="1" applyFill="1" applyBorder="1" applyAlignment="1">
      <alignment horizontal="center" vertical="top" wrapText="1"/>
    </xf>
    <xf numFmtId="0" fontId="2" fillId="6" borderId="4" xfId="0" applyFont="1" applyFill="1" applyBorder="1" applyAlignment="1">
      <alignment horizontal="center" wrapText="1"/>
    </xf>
    <xf numFmtId="0" fontId="2" fillId="6" borderId="5" xfId="0" applyFont="1" applyFill="1" applyBorder="1" applyAlignment="1">
      <alignment horizontal="center" wrapText="1"/>
    </xf>
    <xf numFmtId="165" fontId="4" fillId="2" borderId="3" xfId="0" applyNumberFormat="1" applyFont="1" applyFill="1" applyBorder="1" applyAlignment="1">
      <alignment horizontal="center"/>
    </xf>
    <xf numFmtId="165" fontId="4" fillId="2" borderId="5" xfId="0" applyNumberFormat="1" applyFont="1" applyFill="1" applyBorder="1" applyAlignment="1">
      <alignment horizontal="center"/>
    </xf>
    <xf numFmtId="165" fontId="2" fillId="5" borderId="3" xfId="0" applyNumberFormat="1" applyFont="1" applyFill="1" applyBorder="1" applyAlignment="1">
      <alignment horizontal="center"/>
    </xf>
    <xf numFmtId="165" fontId="2" fillId="5" borderId="5" xfId="0" applyNumberFormat="1" applyFont="1" applyFill="1" applyBorder="1" applyAlignment="1">
      <alignment horizontal="center"/>
    </xf>
    <xf numFmtId="0" fontId="2" fillId="7" borderId="3" xfId="0" applyFont="1" applyFill="1" applyBorder="1" applyAlignment="1">
      <alignment horizontal="center" wrapText="1"/>
    </xf>
    <xf numFmtId="0" fontId="2" fillId="7" borderId="4" xfId="0" applyFont="1" applyFill="1" applyBorder="1" applyAlignment="1">
      <alignment horizontal="center" wrapText="1"/>
    </xf>
    <xf numFmtId="0" fontId="2" fillId="7" borderId="5" xfId="0" applyFont="1" applyFill="1" applyBorder="1" applyAlignment="1">
      <alignment horizontal="center" wrapText="1"/>
    </xf>
    <xf numFmtId="165" fontId="3" fillId="0" borderId="14" xfId="0" applyNumberFormat="1" applyFont="1" applyFill="1" applyBorder="1" applyAlignment="1">
      <alignment horizontal="center"/>
    </xf>
    <xf numFmtId="165" fontId="2" fillId="0" borderId="14" xfId="0" applyNumberFormat="1" applyFont="1" applyFill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1" fillId="6" borderId="4" xfId="0" applyFont="1" applyFill="1" applyBorder="1" applyAlignment="1">
      <alignment horizontal="center" wrapText="1"/>
    </xf>
    <xf numFmtId="0" fontId="1" fillId="6" borderId="5" xfId="0" applyFont="1" applyFill="1" applyBorder="1" applyAlignment="1">
      <alignment horizontal="center" wrapText="1"/>
    </xf>
    <xf numFmtId="2" fontId="2" fillId="9" borderId="3" xfId="0" applyNumberFormat="1" applyFont="1" applyFill="1" applyBorder="1" applyAlignment="1">
      <alignment horizontal="center" vertical="top" wrapText="1"/>
    </xf>
    <xf numFmtId="0" fontId="2" fillId="8" borderId="1" xfId="0" applyFont="1" applyFill="1" applyBorder="1" applyAlignment="1">
      <alignment horizontal="center" wrapText="1"/>
    </xf>
    <xf numFmtId="0" fontId="7" fillId="5" borderId="5" xfId="0" applyFont="1" applyFill="1" applyBorder="1"/>
    <xf numFmtId="0" fontId="6" fillId="0" borderId="0" xfId="0" applyFont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2" fontId="2" fillId="0" borderId="2" xfId="0" applyNumberFormat="1" applyFont="1" applyBorder="1" applyAlignment="1">
      <alignment horizontal="center" wrapText="1"/>
    </xf>
    <xf numFmtId="2" fontId="2" fillId="0" borderId="8" xfId="0" applyNumberFormat="1" applyFont="1" applyBorder="1" applyAlignment="1">
      <alignment horizontal="center" wrapText="1"/>
    </xf>
    <xf numFmtId="2" fontId="2" fillId="0" borderId="2" xfId="0" applyNumberFormat="1" applyFont="1" applyBorder="1" applyAlignment="1">
      <alignment horizontal="center" textRotation="90" wrapText="1"/>
    </xf>
    <xf numFmtId="2" fontId="2" fillId="0" borderId="6" xfId="0" applyNumberFormat="1" applyFont="1" applyBorder="1" applyAlignment="1">
      <alignment horizontal="center" textRotation="90" wrapText="1"/>
    </xf>
    <xf numFmtId="2" fontId="2" fillId="0" borderId="8" xfId="0" applyNumberFormat="1" applyFont="1" applyBorder="1" applyAlignment="1">
      <alignment horizont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99FF"/>
      <color rgb="FFCC99FF"/>
      <color rgb="FFCC66FF"/>
      <color rgb="FFCC00FF"/>
      <color rgb="FF99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T36"/>
  <sheetViews>
    <sheetView tabSelected="1" showWhiteSpace="0" zoomScaleNormal="100" workbookViewId="0">
      <selection activeCell="N17" sqref="N17"/>
    </sheetView>
  </sheetViews>
  <sheetFormatPr defaultRowHeight="15" x14ac:dyDescent="0.25"/>
  <cols>
    <col min="1" max="1" width="8.42578125" customWidth="1"/>
    <col min="2" max="2" width="7.42578125" customWidth="1"/>
    <col min="3" max="3" width="5.28515625" customWidth="1"/>
    <col min="4" max="4" width="9.7109375" customWidth="1"/>
    <col min="6" max="6" width="10" bestFit="1" customWidth="1"/>
    <col min="10" max="10" width="9.140625" customWidth="1"/>
    <col min="11" max="11" width="9.140625" hidden="1" customWidth="1"/>
    <col min="18" max="18" width="9.140625" customWidth="1"/>
    <col min="19" max="19" width="9.140625" hidden="1" customWidth="1"/>
  </cols>
  <sheetData>
    <row r="1" spans="1:20" ht="1.5" customHeight="1" x14ac:dyDescent="0.25"/>
    <row r="2" spans="1:20" x14ac:dyDescent="0.25">
      <c r="A2" s="87" t="s">
        <v>55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</row>
    <row r="3" spans="1:20" x14ac:dyDescent="0.25">
      <c r="A3" s="88"/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</row>
    <row r="4" spans="1:20" x14ac:dyDescent="0.25">
      <c r="A4" s="89"/>
      <c r="B4" s="90"/>
      <c r="C4" s="90"/>
      <c r="D4" s="90"/>
      <c r="E4" s="91"/>
      <c r="F4" s="92" t="s">
        <v>14</v>
      </c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4"/>
      <c r="S4" s="42"/>
      <c r="T4" s="24"/>
    </row>
    <row r="5" spans="1:20" x14ac:dyDescent="0.25">
      <c r="A5" s="25"/>
      <c r="B5" s="44" t="s">
        <v>15</v>
      </c>
      <c r="C5" s="45"/>
      <c r="D5" s="45"/>
      <c r="E5" s="46"/>
      <c r="F5" s="95" t="s">
        <v>0</v>
      </c>
      <c r="G5" s="96"/>
      <c r="H5" s="96"/>
      <c r="I5" s="96"/>
      <c r="J5" s="96"/>
      <c r="K5" s="96"/>
      <c r="L5" s="96"/>
      <c r="M5" s="96"/>
      <c r="N5" s="96"/>
      <c r="O5" s="96"/>
      <c r="P5" s="49" t="s">
        <v>16</v>
      </c>
      <c r="Q5" s="50"/>
      <c r="R5" s="53" t="s">
        <v>17</v>
      </c>
      <c r="S5" s="99" t="s">
        <v>49</v>
      </c>
      <c r="T5" s="56" t="s">
        <v>4</v>
      </c>
    </row>
    <row r="6" spans="1:20" x14ac:dyDescent="0.25">
      <c r="A6" s="26"/>
      <c r="B6" s="47" t="s">
        <v>18</v>
      </c>
      <c r="C6" s="47" t="s">
        <v>2</v>
      </c>
      <c r="D6" s="47" t="s">
        <v>47</v>
      </c>
      <c r="E6" s="97" t="s">
        <v>1</v>
      </c>
      <c r="F6" s="59" t="s">
        <v>19</v>
      </c>
      <c r="G6" s="59" t="s">
        <v>57</v>
      </c>
      <c r="H6" s="59" t="s">
        <v>20</v>
      </c>
      <c r="I6" s="59" t="s">
        <v>21</v>
      </c>
      <c r="J6" s="59" t="s">
        <v>22</v>
      </c>
      <c r="K6" s="59" t="s">
        <v>23</v>
      </c>
      <c r="L6" s="59" t="s">
        <v>24</v>
      </c>
      <c r="M6" s="59" t="s">
        <v>25</v>
      </c>
      <c r="N6" s="61" t="s">
        <v>26</v>
      </c>
      <c r="O6" s="63"/>
      <c r="P6" s="51"/>
      <c r="Q6" s="52"/>
      <c r="R6" s="54"/>
      <c r="S6" s="100"/>
      <c r="T6" s="57"/>
    </row>
    <row r="7" spans="1:20" ht="129.75" x14ac:dyDescent="0.25">
      <c r="A7" s="2"/>
      <c r="B7" s="48"/>
      <c r="C7" s="48"/>
      <c r="D7" s="48"/>
      <c r="E7" s="98"/>
      <c r="F7" s="60"/>
      <c r="G7" s="60"/>
      <c r="H7" s="60"/>
      <c r="I7" s="60"/>
      <c r="J7" s="60"/>
      <c r="K7" s="60"/>
      <c r="L7" s="60"/>
      <c r="M7" s="60"/>
      <c r="N7" s="19" t="s">
        <v>48</v>
      </c>
      <c r="O7" s="19" t="s">
        <v>52</v>
      </c>
      <c r="P7" s="38" t="s">
        <v>27</v>
      </c>
      <c r="Q7" s="38" t="s">
        <v>28</v>
      </c>
      <c r="R7" s="55"/>
      <c r="S7" s="101"/>
      <c r="T7" s="58"/>
    </row>
    <row r="8" spans="1:20" x14ac:dyDescent="0.25">
      <c r="A8" s="32">
        <v>2019</v>
      </c>
      <c r="B8" s="43">
        <v>10.4</v>
      </c>
      <c r="C8" s="43">
        <v>4</v>
      </c>
      <c r="D8" s="43">
        <v>1.6</v>
      </c>
      <c r="E8" s="23">
        <f>SUM(B8:D8)</f>
        <v>16</v>
      </c>
      <c r="F8" s="33">
        <v>1</v>
      </c>
      <c r="G8" s="33">
        <v>1.62</v>
      </c>
      <c r="H8" s="33">
        <v>1.8</v>
      </c>
      <c r="I8" s="33">
        <v>0.21</v>
      </c>
      <c r="J8" s="33">
        <v>1.55</v>
      </c>
      <c r="K8" s="33">
        <v>0</v>
      </c>
      <c r="L8" s="33">
        <v>1.42</v>
      </c>
      <c r="M8" s="33">
        <v>2</v>
      </c>
      <c r="N8" s="34">
        <v>0</v>
      </c>
      <c r="O8" s="34">
        <v>0.8</v>
      </c>
      <c r="P8" s="17">
        <v>2</v>
      </c>
      <c r="Q8" s="17">
        <v>2</v>
      </c>
      <c r="R8" s="18">
        <v>1.6</v>
      </c>
      <c r="S8" s="18">
        <v>0</v>
      </c>
      <c r="T8" s="3">
        <f>SUM(F8:S8)</f>
        <v>16</v>
      </c>
    </row>
    <row r="9" spans="1:20" ht="22.5" x14ac:dyDescent="0.25">
      <c r="A9" s="79" t="s">
        <v>29</v>
      </c>
      <c r="B9" s="80"/>
      <c r="C9" s="80"/>
      <c r="D9" s="81"/>
      <c r="E9" s="23">
        <v>6592.6</v>
      </c>
      <c r="F9" s="61" t="s">
        <v>30</v>
      </c>
      <c r="G9" s="62"/>
      <c r="H9" s="62"/>
      <c r="I9" s="62"/>
      <c r="J9" s="62"/>
      <c r="K9" s="62"/>
      <c r="L9" s="62"/>
      <c r="M9" s="62"/>
      <c r="N9" s="62"/>
      <c r="O9" s="63"/>
      <c r="P9" s="64" t="s">
        <v>31</v>
      </c>
      <c r="Q9" s="65"/>
      <c r="R9" s="3" t="s">
        <v>32</v>
      </c>
      <c r="S9" s="3"/>
      <c r="T9" s="3"/>
    </row>
    <row r="10" spans="1:20" x14ac:dyDescent="0.25">
      <c r="A10" s="74" t="s">
        <v>33</v>
      </c>
      <c r="B10" s="75"/>
      <c r="C10" s="75"/>
      <c r="D10" s="75"/>
      <c r="E10" s="76"/>
      <c r="F10" s="4">
        <f>F8*E9</f>
        <v>6592.6</v>
      </c>
      <c r="G10" s="4">
        <f>G8*E9</f>
        <v>10680.012000000001</v>
      </c>
      <c r="H10" s="4">
        <f>H8*E9</f>
        <v>11866.68</v>
      </c>
      <c r="I10" s="4">
        <f>I8*E9</f>
        <v>1384.4459999999999</v>
      </c>
      <c r="J10" s="4">
        <f>J8*E9</f>
        <v>10218.530000000001</v>
      </c>
      <c r="K10" s="4" t="e">
        <f>SUM(#REF!*2002.5)</f>
        <v>#REF!</v>
      </c>
      <c r="L10" s="4">
        <f>L8*E9</f>
        <v>9361.4920000000002</v>
      </c>
      <c r="M10" s="4">
        <f>M8*E9</f>
        <v>13185.2</v>
      </c>
      <c r="N10" s="4">
        <f>E9*N8</f>
        <v>0</v>
      </c>
      <c r="O10" s="4">
        <f>O8*E9</f>
        <v>5274.0800000000008</v>
      </c>
      <c r="P10" s="4">
        <f>P8*E9</f>
        <v>13185.2</v>
      </c>
      <c r="Q10" s="4">
        <f>Q8*E9</f>
        <v>13185.2</v>
      </c>
      <c r="R10" s="4">
        <f>R8*E9</f>
        <v>10548.160000000002</v>
      </c>
      <c r="S10" s="4">
        <v>0</v>
      </c>
      <c r="T10" s="4">
        <f>F10+G10+H10+I10+J10+L10+M10+N10+O10+P10+Q10+R10</f>
        <v>105481.60000000001</v>
      </c>
    </row>
    <row r="11" spans="1:20" x14ac:dyDescent="0.25">
      <c r="A11" s="82" t="s">
        <v>34</v>
      </c>
      <c r="B11" s="82"/>
      <c r="C11" s="82"/>
      <c r="D11" s="82"/>
      <c r="E11" s="83"/>
      <c r="F11" s="84" t="s">
        <v>35</v>
      </c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7"/>
    </row>
    <row r="12" spans="1:20" x14ac:dyDescent="0.25">
      <c r="A12" s="68" t="s">
        <v>36</v>
      </c>
      <c r="B12" s="68"/>
      <c r="C12" s="68"/>
      <c r="D12" s="69"/>
      <c r="E12" s="5">
        <v>111503.53</v>
      </c>
      <c r="F12" s="41"/>
      <c r="G12" s="39"/>
      <c r="H12" s="6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40"/>
    </row>
    <row r="13" spans="1:20" x14ac:dyDescent="0.25">
      <c r="A13" s="27"/>
      <c r="B13" s="85" t="s">
        <v>46</v>
      </c>
      <c r="C13" s="85"/>
      <c r="D13" s="20" t="s">
        <v>34</v>
      </c>
      <c r="E13" s="21" t="s">
        <v>12</v>
      </c>
      <c r="F13" s="41"/>
      <c r="G13" s="39"/>
      <c r="H13" s="6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40"/>
    </row>
    <row r="14" spans="1:20" x14ac:dyDescent="0.25">
      <c r="A14" s="28" t="s">
        <v>37</v>
      </c>
      <c r="B14" s="72">
        <v>135565.85999999999</v>
      </c>
      <c r="C14" s="86"/>
      <c r="D14" s="29">
        <v>116764.14</v>
      </c>
      <c r="E14" s="22"/>
      <c r="F14" s="7">
        <v>6592.6</v>
      </c>
      <c r="G14" s="7">
        <v>10673.8</v>
      </c>
      <c r="H14" s="8">
        <v>11866.68</v>
      </c>
      <c r="I14" s="7">
        <v>2800</v>
      </c>
      <c r="J14" s="7">
        <v>10218.530000000001</v>
      </c>
      <c r="K14" s="7"/>
      <c r="L14" s="7">
        <v>9328.7999999999993</v>
      </c>
      <c r="M14" s="7">
        <v>13185.2</v>
      </c>
      <c r="N14" s="7">
        <f>27044.58+24886.93+1999.55</f>
        <v>53931.060000000005</v>
      </c>
      <c r="O14" s="7">
        <v>231</v>
      </c>
      <c r="P14" s="9">
        <v>1156</v>
      </c>
      <c r="Q14" s="9">
        <v>0</v>
      </c>
      <c r="R14" s="7">
        <v>10548.16</v>
      </c>
      <c r="S14" s="7">
        <v>0</v>
      </c>
      <c r="T14" s="10">
        <f t="shared" ref="T14:T16" si="0">SUM(F14:S14)</f>
        <v>130531.83000000002</v>
      </c>
    </row>
    <row r="15" spans="1:20" x14ac:dyDescent="0.25">
      <c r="A15" s="28" t="s">
        <v>38</v>
      </c>
      <c r="B15" s="72">
        <v>156375.10999999999</v>
      </c>
      <c r="C15" s="73"/>
      <c r="D15" s="29">
        <v>125903.66</v>
      </c>
      <c r="E15" s="22"/>
      <c r="F15" s="7">
        <v>6592.6</v>
      </c>
      <c r="G15" s="7">
        <v>10673.8</v>
      </c>
      <c r="H15" s="8">
        <v>11866.68</v>
      </c>
      <c r="I15" s="7">
        <v>2800</v>
      </c>
      <c r="J15" s="7">
        <v>10218.530000000001</v>
      </c>
      <c r="K15" s="7"/>
      <c r="L15" s="7">
        <v>9328.7999999999993</v>
      </c>
      <c r="M15" s="7">
        <v>13185.2</v>
      </c>
      <c r="N15" s="7">
        <f>20582.1+16332.81+5833.1</f>
        <v>42748.009999999995</v>
      </c>
      <c r="O15" s="7">
        <v>0</v>
      </c>
      <c r="P15" s="9">
        <f>3093+11687+2137</f>
        <v>16917</v>
      </c>
      <c r="Q15" s="9">
        <v>23481</v>
      </c>
      <c r="R15" s="7">
        <v>10548.16</v>
      </c>
      <c r="S15" s="7"/>
      <c r="T15" s="10">
        <f t="shared" si="0"/>
        <v>158359.78</v>
      </c>
    </row>
    <row r="16" spans="1:20" x14ac:dyDescent="0.25">
      <c r="A16" s="28" t="s">
        <v>5</v>
      </c>
      <c r="B16" s="72">
        <v>145441.51</v>
      </c>
      <c r="C16" s="73"/>
      <c r="D16" s="29">
        <v>179625.40999999997</v>
      </c>
      <c r="E16" s="22"/>
      <c r="F16" s="7">
        <v>6592.6</v>
      </c>
      <c r="G16" s="7">
        <f>10673.8+8370</f>
        <v>19043.8</v>
      </c>
      <c r="H16" s="8">
        <v>11866.68</v>
      </c>
      <c r="I16" s="7">
        <v>2800</v>
      </c>
      <c r="J16" s="7">
        <v>10218.530000000001</v>
      </c>
      <c r="K16" s="7"/>
      <c r="L16" s="7">
        <v>9328.7999999999993</v>
      </c>
      <c r="M16" s="7">
        <v>13185.2</v>
      </c>
      <c r="N16" s="7">
        <f>15502.42+4827.55</f>
        <v>20329.97</v>
      </c>
      <c r="O16" s="7">
        <v>0</v>
      </c>
      <c r="P16" s="9">
        <f>3285+7797</f>
        <v>11082</v>
      </c>
      <c r="Q16" s="9">
        <v>39107</v>
      </c>
      <c r="R16" s="7">
        <v>10548.16</v>
      </c>
      <c r="S16" s="7"/>
      <c r="T16" s="10">
        <f t="shared" si="0"/>
        <v>154102.74000000002</v>
      </c>
    </row>
    <row r="17" spans="1:20" x14ac:dyDescent="0.25">
      <c r="A17" s="28" t="s">
        <v>39</v>
      </c>
      <c r="B17" s="72"/>
      <c r="C17" s="73"/>
      <c r="D17" s="29"/>
      <c r="E17" s="22"/>
      <c r="F17" s="7"/>
      <c r="G17" s="7"/>
      <c r="H17" s="8"/>
      <c r="I17" s="7"/>
      <c r="J17" s="7"/>
      <c r="K17" s="7"/>
      <c r="L17" s="7"/>
      <c r="M17" s="7"/>
      <c r="N17" s="7"/>
      <c r="O17" s="7"/>
      <c r="P17" s="9"/>
      <c r="Q17" s="9"/>
      <c r="R17" s="7"/>
      <c r="S17" s="7"/>
      <c r="T17" s="10"/>
    </row>
    <row r="18" spans="1:20" x14ac:dyDescent="0.25">
      <c r="A18" s="28" t="s">
        <v>7</v>
      </c>
      <c r="B18" s="72"/>
      <c r="C18" s="73"/>
      <c r="D18" s="29"/>
      <c r="E18" s="22"/>
      <c r="F18" s="7"/>
      <c r="G18" s="7"/>
      <c r="H18" s="8"/>
      <c r="I18" s="7"/>
      <c r="J18" s="7"/>
      <c r="K18" s="7"/>
      <c r="L18" s="7"/>
      <c r="M18" s="7"/>
      <c r="N18" s="7"/>
      <c r="O18" s="7"/>
      <c r="P18" s="31"/>
      <c r="Q18" s="9"/>
      <c r="R18" s="7"/>
      <c r="S18" s="7"/>
      <c r="T18" s="10"/>
    </row>
    <row r="19" spans="1:20" x14ac:dyDescent="0.25">
      <c r="A19" s="28" t="s">
        <v>8</v>
      </c>
      <c r="B19" s="72"/>
      <c r="C19" s="73"/>
      <c r="D19" s="29"/>
      <c r="E19" s="22"/>
      <c r="F19" s="7"/>
      <c r="G19" s="7"/>
      <c r="H19" s="8"/>
      <c r="I19" s="7"/>
      <c r="J19" s="7"/>
      <c r="K19" s="7"/>
      <c r="L19" s="7"/>
      <c r="M19" s="7"/>
      <c r="N19" s="7"/>
      <c r="O19" s="7"/>
      <c r="P19" s="9"/>
      <c r="Q19" s="9"/>
      <c r="R19" s="7"/>
      <c r="S19" s="7"/>
      <c r="T19" s="10"/>
    </row>
    <row r="20" spans="1:20" x14ac:dyDescent="0.25">
      <c r="A20" s="28" t="s">
        <v>9</v>
      </c>
      <c r="B20" s="72"/>
      <c r="C20" s="73"/>
      <c r="D20" s="29"/>
      <c r="E20" s="22"/>
      <c r="F20" s="7"/>
      <c r="G20" s="7"/>
      <c r="H20" s="8"/>
      <c r="I20" s="7"/>
      <c r="J20" s="7"/>
      <c r="K20" s="7"/>
      <c r="L20" s="7"/>
      <c r="M20" s="7"/>
      <c r="N20" s="7"/>
      <c r="O20" s="7"/>
      <c r="P20" s="9"/>
      <c r="Q20" s="9"/>
      <c r="R20" s="7"/>
      <c r="S20" s="7"/>
      <c r="T20" s="10"/>
    </row>
    <row r="21" spans="1:20" x14ac:dyDescent="0.25">
      <c r="A21" s="28" t="s">
        <v>10</v>
      </c>
      <c r="B21" s="72"/>
      <c r="C21" s="73"/>
      <c r="D21" s="29"/>
      <c r="E21" s="22"/>
      <c r="F21" s="7"/>
      <c r="G21" s="7"/>
      <c r="H21" s="8"/>
      <c r="I21" s="7"/>
      <c r="J21" s="7"/>
      <c r="K21" s="7"/>
      <c r="L21" s="7"/>
      <c r="M21" s="7"/>
      <c r="N21" s="7"/>
      <c r="O21" s="7"/>
      <c r="P21" s="9"/>
      <c r="Q21" s="9"/>
      <c r="R21" s="7"/>
      <c r="S21" s="7"/>
      <c r="T21" s="10"/>
    </row>
    <row r="22" spans="1:20" x14ac:dyDescent="0.25">
      <c r="A22" s="28" t="s">
        <v>40</v>
      </c>
      <c r="B22" s="72"/>
      <c r="C22" s="73"/>
      <c r="D22" s="29"/>
      <c r="E22" s="22"/>
      <c r="F22" s="7"/>
      <c r="G22" s="7"/>
      <c r="H22" s="8"/>
      <c r="I22" s="7"/>
      <c r="J22" s="7"/>
      <c r="K22" s="7"/>
      <c r="L22" s="7"/>
      <c r="M22" s="7"/>
      <c r="N22" s="7"/>
      <c r="O22" s="7"/>
      <c r="P22" s="9"/>
      <c r="Q22" s="9"/>
      <c r="R22" s="7"/>
      <c r="S22" s="7"/>
      <c r="T22" s="10"/>
    </row>
    <row r="23" spans="1:20" x14ac:dyDescent="0.25">
      <c r="A23" s="28" t="s">
        <v>41</v>
      </c>
      <c r="B23" s="72"/>
      <c r="C23" s="73"/>
      <c r="D23" s="29"/>
      <c r="E23" s="22"/>
      <c r="F23" s="7"/>
      <c r="G23" s="7"/>
      <c r="H23" s="8"/>
      <c r="I23" s="7"/>
      <c r="J23" s="7"/>
      <c r="K23" s="7"/>
      <c r="L23" s="7"/>
      <c r="M23" s="7"/>
      <c r="N23" s="7"/>
      <c r="O23" s="7"/>
      <c r="P23" s="9"/>
      <c r="Q23" s="9"/>
      <c r="R23" s="7"/>
      <c r="S23" s="7"/>
      <c r="T23" s="10"/>
    </row>
    <row r="24" spans="1:20" x14ac:dyDescent="0.25">
      <c r="A24" s="28" t="s">
        <v>42</v>
      </c>
      <c r="B24" s="72"/>
      <c r="C24" s="73"/>
      <c r="D24" s="29"/>
      <c r="E24" s="22"/>
      <c r="F24" s="7"/>
      <c r="G24" s="7"/>
      <c r="H24" s="8"/>
      <c r="I24" s="7"/>
      <c r="J24" s="7"/>
      <c r="K24" s="7"/>
      <c r="L24" s="7"/>
      <c r="M24" s="7"/>
      <c r="N24" s="7"/>
      <c r="O24" s="7"/>
      <c r="P24" s="9"/>
      <c r="Q24" s="9"/>
      <c r="R24" s="7"/>
      <c r="S24" s="7"/>
      <c r="T24" s="10"/>
    </row>
    <row r="25" spans="1:20" x14ac:dyDescent="0.25">
      <c r="A25" s="28" t="s">
        <v>43</v>
      </c>
      <c r="B25" s="72"/>
      <c r="C25" s="73"/>
      <c r="D25" s="29"/>
      <c r="E25" s="22"/>
      <c r="F25" s="7"/>
      <c r="G25" s="7"/>
      <c r="H25" s="8"/>
      <c r="I25" s="7"/>
      <c r="J25" s="7"/>
      <c r="K25" s="7"/>
      <c r="L25" s="7"/>
      <c r="M25" s="7"/>
      <c r="N25" s="7"/>
      <c r="O25" s="7"/>
      <c r="P25" s="9"/>
      <c r="Q25" s="9"/>
      <c r="R25" s="7"/>
      <c r="S25" s="7"/>
      <c r="T25" s="10"/>
    </row>
    <row r="26" spans="1:20" x14ac:dyDescent="0.25">
      <c r="A26" s="37" t="s">
        <v>50</v>
      </c>
      <c r="B26" s="72">
        <v>0</v>
      </c>
      <c r="C26" s="73"/>
      <c r="D26" s="29">
        <v>0</v>
      </c>
      <c r="E26" s="22"/>
      <c r="F26" s="7"/>
      <c r="G26" s="7"/>
      <c r="H26" s="8"/>
      <c r="I26" s="7"/>
      <c r="J26" s="7"/>
      <c r="K26" s="7"/>
      <c r="L26" s="7"/>
      <c r="M26" s="7"/>
      <c r="N26" s="7"/>
      <c r="O26" s="7"/>
      <c r="P26" s="9"/>
      <c r="Q26" s="9"/>
      <c r="R26" s="7"/>
      <c r="S26" s="7"/>
      <c r="T26" s="10"/>
    </row>
    <row r="27" spans="1:20" x14ac:dyDescent="0.25">
      <c r="A27" s="37" t="s">
        <v>44</v>
      </c>
      <c r="B27" s="72">
        <v>0</v>
      </c>
      <c r="C27" s="73"/>
      <c r="D27" s="29">
        <f>1800</f>
        <v>1800</v>
      </c>
      <c r="E27" s="13"/>
      <c r="F27" s="7"/>
      <c r="G27" s="7"/>
      <c r="H27" s="7"/>
      <c r="I27" s="7"/>
      <c r="J27" s="7"/>
      <c r="K27" s="7"/>
      <c r="L27" s="7"/>
      <c r="M27" s="7"/>
      <c r="N27" s="7"/>
      <c r="O27" s="7"/>
      <c r="P27" s="9"/>
      <c r="Q27" s="9"/>
      <c r="R27" s="7"/>
      <c r="S27" s="7"/>
      <c r="T27" s="10"/>
    </row>
    <row r="28" spans="1:20" x14ac:dyDescent="0.25">
      <c r="A28" s="37" t="s">
        <v>51</v>
      </c>
      <c r="B28" s="72">
        <v>0</v>
      </c>
      <c r="C28" s="73"/>
      <c r="D28" s="29">
        <v>0</v>
      </c>
      <c r="E28" s="13"/>
      <c r="F28" s="7"/>
      <c r="G28" s="7"/>
      <c r="H28" s="7"/>
      <c r="I28" s="7"/>
      <c r="J28" s="7"/>
      <c r="K28" s="7"/>
      <c r="L28" s="7"/>
      <c r="M28" s="7"/>
      <c r="N28" s="7"/>
      <c r="O28" s="7"/>
      <c r="P28" s="9"/>
      <c r="Q28" s="9"/>
      <c r="R28" s="7"/>
      <c r="S28" s="7"/>
      <c r="T28" s="10"/>
    </row>
    <row r="29" spans="1:20" ht="20.25" x14ac:dyDescent="0.25">
      <c r="A29" s="37" t="s">
        <v>6</v>
      </c>
      <c r="B29" s="72">
        <v>0</v>
      </c>
      <c r="C29" s="73"/>
      <c r="D29" s="29">
        <v>3750</v>
      </c>
      <c r="E29" s="13"/>
      <c r="F29" s="7"/>
      <c r="G29" s="7"/>
      <c r="H29" s="7"/>
      <c r="I29" s="7"/>
      <c r="J29" s="7"/>
      <c r="K29" s="7"/>
      <c r="L29" s="7"/>
      <c r="M29" s="7"/>
      <c r="N29" s="7"/>
      <c r="O29" s="7"/>
      <c r="P29" s="9"/>
      <c r="Q29" s="9"/>
      <c r="R29" s="7"/>
      <c r="S29" s="7"/>
      <c r="T29" s="10"/>
    </row>
    <row r="30" spans="1:20" x14ac:dyDescent="0.25">
      <c r="A30" s="14" t="s">
        <v>1</v>
      </c>
      <c r="B30" s="70">
        <f>SUM(B14:B29)</f>
        <v>437382.48</v>
      </c>
      <c r="C30" s="71"/>
      <c r="D30" s="15">
        <f>SUM(D14:D29)</f>
        <v>427843.20999999996</v>
      </c>
      <c r="E30" s="15"/>
      <c r="F30" s="15">
        <f>SUM(F14:F29)</f>
        <v>19777.800000000003</v>
      </c>
      <c r="G30" s="15">
        <f>SUM(G14:G29)</f>
        <v>40391.399999999994</v>
      </c>
      <c r="H30" s="15">
        <f>SUM(H14:H29)</f>
        <v>35600.04</v>
      </c>
      <c r="I30" s="15">
        <f>SUM(I14:I29)</f>
        <v>8400</v>
      </c>
      <c r="J30" s="15">
        <f>SUM(J14:J29)</f>
        <v>30655.590000000004</v>
      </c>
      <c r="K30" s="15"/>
      <c r="L30" s="15">
        <f t="shared" ref="L30:R30" si="1">SUM(L14:L29)</f>
        <v>27986.399999999998</v>
      </c>
      <c r="M30" s="15">
        <f t="shared" si="1"/>
        <v>39555.600000000006</v>
      </c>
      <c r="N30" s="15">
        <f t="shared" si="1"/>
        <v>117009.04000000001</v>
      </c>
      <c r="O30" s="15">
        <f t="shared" si="1"/>
        <v>231</v>
      </c>
      <c r="P30" s="15">
        <f t="shared" si="1"/>
        <v>29155</v>
      </c>
      <c r="Q30" s="15">
        <f t="shared" si="1"/>
        <v>62588</v>
      </c>
      <c r="R30" s="15">
        <f t="shared" si="1"/>
        <v>31644.48</v>
      </c>
      <c r="S30" s="15"/>
      <c r="T30" s="16">
        <f>SUM(T14:T29)</f>
        <v>442994.35</v>
      </c>
    </row>
    <row r="31" spans="1:20" x14ac:dyDescent="0.25">
      <c r="A31" s="30"/>
      <c r="B31" s="78"/>
      <c r="C31" s="78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2" t="s">
        <v>45</v>
      </c>
      <c r="R31" s="77">
        <f>E12+D30-T30</f>
        <v>96352.390000000014</v>
      </c>
      <c r="S31" s="77"/>
      <c r="T31" s="77"/>
    </row>
    <row r="32" spans="1:20" x14ac:dyDescent="0.25">
      <c r="F32" s="1"/>
    </row>
    <row r="33" spans="2:18" x14ac:dyDescent="0.25">
      <c r="B33" t="s">
        <v>11</v>
      </c>
      <c r="C33">
        <v>231</v>
      </c>
      <c r="D33" t="s">
        <v>56</v>
      </c>
      <c r="L33" s="35" t="s">
        <v>11</v>
      </c>
      <c r="M33" s="35">
        <v>24886.93</v>
      </c>
      <c r="N33" s="35" t="s">
        <v>53</v>
      </c>
      <c r="O33" s="35">
        <v>1999.55</v>
      </c>
      <c r="P33" s="35" t="s">
        <v>54</v>
      </c>
      <c r="Q33" s="35">
        <v>27044.58</v>
      </c>
      <c r="R33" s="36" t="s">
        <v>13</v>
      </c>
    </row>
    <row r="34" spans="2:18" x14ac:dyDescent="0.25">
      <c r="L34" s="35" t="s">
        <v>3</v>
      </c>
      <c r="M34" s="35">
        <v>16332.81</v>
      </c>
      <c r="N34" s="35" t="s">
        <v>53</v>
      </c>
      <c r="O34" s="35">
        <v>5833.1</v>
      </c>
      <c r="P34" s="35" t="s">
        <v>54</v>
      </c>
      <c r="Q34" s="35">
        <v>20582.099999999999</v>
      </c>
      <c r="R34" s="36" t="s">
        <v>13</v>
      </c>
    </row>
    <row r="35" spans="2:18" x14ac:dyDescent="0.25">
      <c r="L35" s="35" t="s">
        <v>5</v>
      </c>
      <c r="M35" s="35">
        <v>15502.42</v>
      </c>
      <c r="N35" s="35" t="s">
        <v>53</v>
      </c>
      <c r="O35" s="35">
        <v>4827.55</v>
      </c>
      <c r="P35" s="35" t="s">
        <v>54</v>
      </c>
      <c r="Q35" s="35">
        <v>0</v>
      </c>
      <c r="R35" s="36" t="s">
        <v>13</v>
      </c>
    </row>
    <row r="36" spans="2:18" x14ac:dyDescent="0.25">
      <c r="L36" s="35"/>
      <c r="M36" s="35"/>
      <c r="N36" s="35"/>
      <c r="O36" s="35"/>
      <c r="P36" s="35"/>
      <c r="Q36" s="35"/>
      <c r="R36" s="36"/>
    </row>
  </sheetData>
  <mergeCells count="50">
    <mergeCell ref="A2:T2"/>
    <mergeCell ref="A3:T3"/>
    <mergeCell ref="A4:E4"/>
    <mergeCell ref="F4:R4"/>
    <mergeCell ref="B5:E5"/>
    <mergeCell ref="F5:O5"/>
    <mergeCell ref="P5:Q6"/>
    <mergeCell ref="R5:R7"/>
    <mergeCell ref="S5:S7"/>
    <mergeCell ref="T5:T7"/>
    <mergeCell ref="B13:C13"/>
    <mergeCell ref="N6:O6"/>
    <mergeCell ref="A9:D9"/>
    <mergeCell ref="F9:O9"/>
    <mergeCell ref="H6:H7"/>
    <mergeCell ref="I6:I7"/>
    <mergeCell ref="J6:J7"/>
    <mergeCell ref="K6:K7"/>
    <mergeCell ref="L6:L7"/>
    <mergeCell ref="M6:M7"/>
    <mergeCell ref="B6:B7"/>
    <mergeCell ref="C6:C7"/>
    <mergeCell ref="D6:D7"/>
    <mergeCell ref="E6:E7"/>
    <mergeCell ref="F6:F7"/>
    <mergeCell ref="G6:G7"/>
    <mergeCell ref="P9:Q9"/>
    <mergeCell ref="A10:E10"/>
    <mergeCell ref="A11:E11"/>
    <mergeCell ref="F11:T11"/>
    <mergeCell ref="A12:D12"/>
    <mergeCell ref="B25:C25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R31:T31"/>
    <mergeCell ref="B26:C26"/>
    <mergeCell ref="B27:C27"/>
    <mergeCell ref="B28:C28"/>
    <mergeCell ref="B29:C29"/>
    <mergeCell ref="B30:C30"/>
    <mergeCell ref="B31:C31"/>
  </mergeCells>
  <pageMargins left="0.16666666666666666" right="0.10416666666666667" top="0" bottom="0.14583333333333334" header="0.3" footer="0.3"/>
  <pageSetup paperSize="9" scale="90" orientation="landscape" horizontalDpi="0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2019</vt:lpstr>
      <vt:lpstr>'2019'!Область_печати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2019-05-20T06:53:05Z</dcterms:modified>
</cp:coreProperties>
</file>