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2225" windowHeight="4395" activeTab="0"/>
  </bookViews>
  <sheets>
    <sheet name="2019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O1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1500-замена батарейки на теплоузле</t>
        </r>
      </text>
    </comment>
    <comment ref="O1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7942-дератизация</t>
        </r>
      </text>
    </comment>
    <comment ref="O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1500-краска
5000-ремонт лавочек</t>
        </r>
      </text>
    </comment>
  </commentList>
</comments>
</file>

<file path=xl/sharedStrings.xml><?xml version="1.0" encoding="utf-8"?>
<sst xmlns="http://schemas.openxmlformats.org/spreadsheetml/2006/main" count="73" uniqueCount="59">
  <si>
    <t>Содержание</t>
  </si>
  <si>
    <t>февраль</t>
  </si>
  <si>
    <t>март</t>
  </si>
  <si>
    <t>апрель</t>
  </si>
  <si>
    <t>ремонт</t>
  </si>
  <si>
    <t>итого</t>
  </si>
  <si>
    <t>май</t>
  </si>
  <si>
    <t>июнь</t>
  </si>
  <si>
    <t>ИТОГО</t>
  </si>
  <si>
    <t>январь</t>
  </si>
  <si>
    <t>июль</t>
  </si>
  <si>
    <t>август</t>
  </si>
  <si>
    <t>х/в</t>
  </si>
  <si>
    <t>ИТОГО:</t>
  </si>
  <si>
    <t>краска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</si>
  <si>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</si>
  <si>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</si>
  <si>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</si>
  <si>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</si>
  <si>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</si>
  <si>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</si>
  <si>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</si>
  <si>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</si>
  <si>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</si>
  <si>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</si>
  <si>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</si>
  <si>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</si>
  <si>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</si>
  <si>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</si>
  <si>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</si>
  <si>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</si>
  <si>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</si>
  <si>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</si>
  <si>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</si>
  <si>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</si>
  <si>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</si>
  <si>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</si>
  <si>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</si>
  <si>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</si>
  <si>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</si>
  <si>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</si>
  <si>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</si>
  <si>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</si>
  <si>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</si>
  <si>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</si>
  <si>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</si>
  <si>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</si>
  <si>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 xml:space="preserve"> управле-ние</t>
  </si>
  <si>
    <t>оплата коммунальных ресурсов на содержание ОДИ</t>
  </si>
  <si>
    <t>Непредвиденные затраты</t>
  </si>
  <si>
    <t>Вымпелком</t>
  </si>
  <si>
    <t>услуги сторонних организаций, разовые работы</t>
  </si>
  <si>
    <t>эл-во</t>
  </si>
  <si>
    <t>г/в</t>
  </si>
  <si>
    <t>Информация о доходах и расходах по дому __Быкова 83/1__на 2019год.</t>
  </si>
  <si>
    <t>замена батарейки на теплоузле</t>
  </si>
  <si>
    <t>Работы по уборке придомовой территории</t>
  </si>
  <si>
    <t>дератизация</t>
  </si>
  <si>
    <t>ремонт лавочек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</si>
</sst>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0.000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_р_._-;\-* #,##0.000_р_._-;_-* &quot;-&quot;?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#,##0.000_р_."/>
    <numFmt numFmtId="185" formatCode="#,##0.00&quot;р.&quot;"/>
    <numFmt numFmtId="186" formatCode="#,##0&quot;р.&quot;"/>
    <numFmt numFmtId="187" formatCode="#,##0.0_р_."/>
    <numFmt numFmtId="188" formatCode="#,##0_р_."/>
    <numFmt numFmtId="189" formatCode="0.0000"/>
  </numFmts>
  <fonts count="5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2" fillId="33" borderId="11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172" fontId="4" fillId="7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2" fontId="1" fillId="0" borderId="14" xfId="0" applyNumberFormat="1" applyFont="1" applyBorder="1" applyAlignment="1">
      <alignment vertical="top" textRotation="90" wrapText="1"/>
    </xf>
    <xf numFmtId="4" fontId="6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1" fillId="7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13" borderId="13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" fontId="6" fillId="36" borderId="10" xfId="0" applyNumberFormat="1" applyFont="1" applyFill="1" applyBorder="1" applyAlignment="1">
      <alignment horizontal="left"/>
    </xf>
    <xf numFmtId="172" fontId="4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1" fillId="13" borderId="10" xfId="0" applyNumberFormat="1" applyFont="1" applyFill="1" applyBorder="1" applyAlignment="1">
      <alignment/>
    </xf>
    <xf numFmtId="172" fontId="1" fillId="13" borderId="14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6" fillId="12" borderId="10" xfId="0" applyNumberFormat="1" applyFont="1" applyFill="1" applyBorder="1" applyAlignment="1">
      <alignment horizontal="left" wrapText="1"/>
    </xf>
    <xf numFmtId="172" fontId="1" fillId="9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 vertical="top" wrapText="1"/>
    </xf>
    <xf numFmtId="0" fontId="8" fillId="33" borderId="17" xfId="0" applyNumberFormat="1" applyFont="1" applyFill="1" applyBorder="1" applyAlignment="1">
      <alignment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72" fontId="5" fillId="0" borderId="18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4" xfId="0" applyNumberFormat="1" applyFont="1" applyBorder="1" applyAlignment="1">
      <alignment horizontal="left" vertical="top" textRotation="90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left" wrapText="1"/>
    </xf>
    <xf numFmtId="2" fontId="2" fillId="0" borderId="20" xfId="0" applyNumberFormat="1" applyFont="1" applyBorder="1" applyAlignment="1">
      <alignment horizontal="left" wrapText="1"/>
    </xf>
    <xf numFmtId="2" fontId="2" fillId="0" borderId="21" xfId="0" applyNumberFormat="1" applyFont="1" applyBorder="1" applyAlignment="1">
      <alignment horizontal="left" wrapText="1"/>
    </xf>
    <xf numFmtId="2" fontId="2" fillId="0" borderId="22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left" textRotation="90" wrapText="1"/>
    </xf>
    <xf numFmtId="2" fontId="2" fillId="0" borderId="23" xfId="0" applyNumberFormat="1" applyFont="1" applyBorder="1" applyAlignment="1">
      <alignment horizontal="left" textRotation="90" wrapText="1"/>
    </xf>
    <xf numFmtId="2" fontId="2" fillId="0" borderId="14" xfId="0" applyNumberFormat="1" applyFont="1" applyBorder="1" applyAlignment="1">
      <alignment horizontal="left" textRotation="90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23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172" fontId="1" fillId="34" borderId="17" xfId="0" applyNumberFormat="1" applyFont="1" applyFill="1" applyBorder="1" applyAlignment="1">
      <alignment horizontal="center"/>
    </xf>
    <xf numFmtId="172" fontId="1" fillId="34" borderId="13" xfId="0" applyNumberFormat="1" applyFont="1" applyFill="1" applyBorder="1" applyAlignment="1">
      <alignment horizontal="center"/>
    </xf>
    <xf numFmtId="172" fontId="1" fillId="37" borderId="17" xfId="0" applyNumberFormat="1" applyFont="1" applyFill="1" applyBorder="1" applyAlignment="1">
      <alignment horizontal="center"/>
    </xf>
    <xf numFmtId="172" fontId="1" fillId="37" borderId="13" xfId="0" applyNumberFormat="1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0" fillId="7" borderId="13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0" fillId="13" borderId="13" xfId="0" applyNumberFormat="1" applyFont="1" applyFill="1" applyBorder="1" applyAlignment="1">
      <alignment horizontal="center" vertical="top" wrapText="1"/>
    </xf>
    <xf numFmtId="0" fontId="1" fillId="38" borderId="10" xfId="0" applyFont="1" applyFill="1" applyBorder="1" applyAlignment="1">
      <alignment horizontal="center" wrapText="1"/>
    </xf>
    <xf numFmtId="0" fontId="0" fillId="37" borderId="13" xfId="0" applyFill="1" applyBorder="1" applyAlignment="1">
      <alignment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4" xfId="0" applyNumberFormat="1" applyFont="1" applyBorder="1" applyAlignment="1">
      <alignment horizontal="center" textRotation="90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V41"/>
  <sheetViews>
    <sheetView tabSelected="1" zoomScalePageLayoutView="0" workbookViewId="0" topLeftCell="A7">
      <selection activeCell="D36" sqref="D36"/>
    </sheetView>
  </sheetViews>
  <sheetFormatPr defaultColWidth="9.00390625" defaultRowHeight="12.75"/>
  <cols>
    <col min="4" max="4" width="11.75390625" style="0" bestFit="1" customWidth="1"/>
    <col min="6" max="6" width="10.00390625" style="0" customWidth="1"/>
    <col min="8" max="8" width="10.75390625" style="0" bestFit="1" customWidth="1"/>
    <col min="10" max="10" width="9.125" style="0" customWidth="1"/>
    <col min="11" max="11" width="9.125" style="0" hidden="1" customWidth="1"/>
    <col min="14" max="14" width="9.75390625" style="0" customWidth="1"/>
    <col min="19" max="19" width="9.125" style="0" hidden="1" customWidth="1"/>
  </cols>
  <sheetData>
    <row r="2" spans="1:20" ht="15.75">
      <c r="A2" s="55" t="s">
        <v>54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2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ht="12.75">
      <c r="A4" s="56"/>
      <c r="B4" s="92"/>
      <c r="C4" s="92"/>
      <c r="D4" s="92"/>
      <c r="E4" s="93"/>
      <c r="F4" s="45" t="s">
        <v>16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6"/>
      <c r="S4" s="16"/>
      <c r="T4" s="3"/>
    </row>
    <row r="5" spans="1:20" ht="12.75">
      <c r="A5" s="6"/>
      <c r="B5" s="94" t="s">
        <v>17</v>
      </c>
      <c r="C5" s="95"/>
      <c r="D5" s="95"/>
      <c r="E5" s="96"/>
      <c r="F5" s="57" t="s">
        <v>0</v>
      </c>
      <c r="G5" s="58"/>
      <c r="H5" s="58"/>
      <c r="I5" s="58"/>
      <c r="J5" s="58"/>
      <c r="K5" s="58"/>
      <c r="L5" s="58"/>
      <c r="M5" s="58"/>
      <c r="N5" s="58"/>
      <c r="O5" s="58"/>
      <c r="P5" s="59" t="s">
        <v>18</v>
      </c>
      <c r="Q5" s="60"/>
      <c r="R5" s="63" t="s">
        <v>19</v>
      </c>
      <c r="S5" s="97" t="s">
        <v>49</v>
      </c>
      <c r="T5" s="66" t="s">
        <v>8</v>
      </c>
    </row>
    <row r="6" spans="1:20" ht="12.75">
      <c r="A6" s="7"/>
      <c r="B6" s="51" t="s">
        <v>20</v>
      </c>
      <c r="C6" s="51" t="s">
        <v>4</v>
      </c>
      <c r="D6" s="51" t="s">
        <v>47</v>
      </c>
      <c r="E6" s="53">
        <v>0</v>
      </c>
      <c r="F6" s="49" t="s">
        <v>21</v>
      </c>
      <c r="G6" s="49" t="s">
        <v>56</v>
      </c>
      <c r="H6" s="49" t="s">
        <v>22</v>
      </c>
      <c r="I6" s="49" t="s">
        <v>23</v>
      </c>
      <c r="J6" s="49" t="s">
        <v>24</v>
      </c>
      <c r="K6" s="49" t="s">
        <v>25</v>
      </c>
      <c r="L6" s="49" t="s">
        <v>26</v>
      </c>
      <c r="M6" s="49" t="s">
        <v>27</v>
      </c>
      <c r="N6" s="85" t="s">
        <v>28</v>
      </c>
      <c r="O6" s="86"/>
      <c r="P6" s="61"/>
      <c r="Q6" s="62"/>
      <c r="R6" s="64"/>
      <c r="S6" s="98"/>
      <c r="T6" s="67"/>
    </row>
    <row r="7" spans="1:20" ht="84">
      <c r="A7" s="9"/>
      <c r="B7" s="52"/>
      <c r="C7" s="52"/>
      <c r="D7" s="52"/>
      <c r="E7" s="54"/>
      <c r="F7" s="50"/>
      <c r="G7" s="50"/>
      <c r="H7" s="50"/>
      <c r="I7" s="50"/>
      <c r="J7" s="50"/>
      <c r="K7" s="50"/>
      <c r="L7" s="50"/>
      <c r="M7" s="50"/>
      <c r="N7" s="17" t="s">
        <v>48</v>
      </c>
      <c r="O7" s="17" t="s">
        <v>51</v>
      </c>
      <c r="P7" s="8" t="s">
        <v>29</v>
      </c>
      <c r="Q7" s="8" t="s">
        <v>30</v>
      </c>
      <c r="R7" s="65"/>
      <c r="S7" s="99"/>
      <c r="T7" s="68"/>
    </row>
    <row r="8" spans="1:20" ht="12.75">
      <c r="A8" s="41">
        <v>2019</v>
      </c>
      <c r="B8" s="43">
        <v>10.8</v>
      </c>
      <c r="C8" s="43">
        <v>3</v>
      </c>
      <c r="D8" s="43">
        <v>1.2</v>
      </c>
      <c r="E8" s="18">
        <f>SUM(B8:D8)</f>
        <v>15</v>
      </c>
      <c r="F8" s="40">
        <v>1.2</v>
      </c>
      <c r="G8" s="40">
        <v>1.62</v>
      </c>
      <c r="H8" s="40">
        <v>1.8</v>
      </c>
      <c r="I8" s="40">
        <v>0.2</v>
      </c>
      <c r="J8" s="40">
        <v>1.78</v>
      </c>
      <c r="K8" s="40">
        <v>0</v>
      </c>
      <c r="L8" s="40">
        <v>1.45</v>
      </c>
      <c r="M8" s="40">
        <v>2.2</v>
      </c>
      <c r="N8" s="40">
        <v>0</v>
      </c>
      <c r="O8" s="40">
        <v>0.55</v>
      </c>
      <c r="P8" s="19">
        <v>1.5</v>
      </c>
      <c r="Q8" s="19">
        <v>1.5</v>
      </c>
      <c r="R8" s="20">
        <v>1.2</v>
      </c>
      <c r="S8" s="20"/>
      <c r="T8" s="21">
        <f>SUM(F8:S8)</f>
        <v>15</v>
      </c>
    </row>
    <row r="9" spans="1:22" ht="24">
      <c r="A9" s="87" t="s">
        <v>31</v>
      </c>
      <c r="B9" s="88"/>
      <c r="C9" s="88"/>
      <c r="D9" s="89"/>
      <c r="E9" s="18">
        <v>5745.6</v>
      </c>
      <c r="F9" s="85" t="s">
        <v>32</v>
      </c>
      <c r="G9" s="90"/>
      <c r="H9" s="90"/>
      <c r="I9" s="90"/>
      <c r="J9" s="90"/>
      <c r="K9" s="90"/>
      <c r="L9" s="90"/>
      <c r="M9" s="90"/>
      <c r="N9" s="90"/>
      <c r="O9" s="86"/>
      <c r="P9" s="100" t="s">
        <v>33</v>
      </c>
      <c r="Q9" s="101"/>
      <c r="R9" s="21" t="s">
        <v>34</v>
      </c>
      <c r="S9" s="21"/>
      <c r="T9" s="21"/>
      <c r="V9" s="1"/>
    </row>
    <row r="10" spans="1:20" ht="12.75">
      <c r="A10" s="75" t="s">
        <v>35</v>
      </c>
      <c r="B10" s="76"/>
      <c r="C10" s="76"/>
      <c r="D10" s="76"/>
      <c r="E10" s="77"/>
      <c r="F10" s="22">
        <f>E9*F8</f>
        <v>6894.72</v>
      </c>
      <c r="G10" s="22">
        <f>E9*G8</f>
        <v>9307.872000000001</v>
      </c>
      <c r="H10" s="22">
        <f>E9*H8</f>
        <v>10342.080000000002</v>
      </c>
      <c r="I10" s="22">
        <f>E9*I8</f>
        <v>1149.1200000000001</v>
      </c>
      <c r="J10" s="22">
        <f>E9*J8</f>
        <v>10227.168000000001</v>
      </c>
      <c r="K10" s="22">
        <v>0</v>
      </c>
      <c r="L10" s="22">
        <f>E9*L8</f>
        <v>8331.12</v>
      </c>
      <c r="M10" s="22">
        <f>E9*M8</f>
        <v>12640.320000000002</v>
      </c>
      <c r="N10" s="22">
        <f>E9*N8</f>
        <v>0</v>
      </c>
      <c r="O10" s="22">
        <f>E9*O8</f>
        <v>3160.0800000000004</v>
      </c>
      <c r="P10" s="22">
        <f>E9*P8</f>
        <v>8618.400000000001</v>
      </c>
      <c r="Q10" s="22">
        <f>E9*Q8</f>
        <v>8618.400000000001</v>
      </c>
      <c r="R10" s="22">
        <f>E9*R8</f>
        <v>6894.72</v>
      </c>
      <c r="S10" s="22">
        <v>0</v>
      </c>
      <c r="T10" s="22">
        <f>SUM(F10:S10)</f>
        <v>86184</v>
      </c>
    </row>
    <row r="11" spans="1:20" ht="12.75">
      <c r="A11" s="78" t="s">
        <v>36</v>
      </c>
      <c r="B11" s="78"/>
      <c r="C11" s="78"/>
      <c r="D11" s="78"/>
      <c r="E11" s="79"/>
      <c r="F11" s="80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2"/>
    </row>
    <row r="12" spans="1:20" ht="12.75">
      <c r="A12" s="69" t="s">
        <v>37</v>
      </c>
      <c r="B12" s="69"/>
      <c r="C12" s="69"/>
      <c r="D12" s="70"/>
      <c r="E12" s="14">
        <v>-300414.43999999994</v>
      </c>
      <c r="F12" s="42"/>
      <c r="G12" s="23"/>
      <c r="H12" s="2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5"/>
    </row>
    <row r="13" spans="1:20" ht="12.75">
      <c r="A13" s="26"/>
      <c r="B13" s="83" t="s">
        <v>46</v>
      </c>
      <c r="C13" s="83"/>
      <c r="D13" s="27" t="s">
        <v>36</v>
      </c>
      <c r="E13" s="28" t="s">
        <v>15</v>
      </c>
      <c r="F13" s="42"/>
      <c r="G13" s="23"/>
      <c r="H13" s="24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5"/>
    </row>
    <row r="14" spans="1:21" ht="12.75">
      <c r="A14" s="29" t="s">
        <v>38</v>
      </c>
      <c r="B14" s="73">
        <v>107726.79</v>
      </c>
      <c r="C14" s="84"/>
      <c r="D14" s="30">
        <v>90087.56000000001</v>
      </c>
      <c r="E14" s="31"/>
      <c r="F14" s="32">
        <v>6894.72</v>
      </c>
      <c r="G14" s="32">
        <v>9290.35</v>
      </c>
      <c r="H14" s="33">
        <v>10342.08</v>
      </c>
      <c r="I14" s="32">
        <v>1400</v>
      </c>
      <c r="J14" s="32">
        <v>10227.17</v>
      </c>
      <c r="K14" s="32"/>
      <c r="L14" s="32">
        <v>8330.4</v>
      </c>
      <c r="M14" s="32">
        <v>12640.32</v>
      </c>
      <c r="N14" s="32">
        <f>11709.76+7249.27</f>
        <v>18959.03</v>
      </c>
      <c r="O14" s="32">
        <v>0</v>
      </c>
      <c r="P14" s="13">
        <v>332</v>
      </c>
      <c r="Q14" s="13">
        <v>0</v>
      </c>
      <c r="R14" s="32">
        <v>6894.72</v>
      </c>
      <c r="S14" s="32">
        <v>0</v>
      </c>
      <c r="T14" s="34">
        <f>SUM(F14:S14)</f>
        <v>85310.79000000001</v>
      </c>
      <c r="U14" s="4"/>
    </row>
    <row r="15" spans="1:21" ht="12.75">
      <c r="A15" s="29" t="s">
        <v>39</v>
      </c>
      <c r="B15" s="73">
        <v>102038.95</v>
      </c>
      <c r="C15" s="74"/>
      <c r="D15" s="30">
        <v>95815.22</v>
      </c>
      <c r="E15" s="31"/>
      <c r="F15" s="32">
        <v>6894.72</v>
      </c>
      <c r="G15" s="32">
        <v>9290.35</v>
      </c>
      <c r="H15" s="33">
        <v>10342.08</v>
      </c>
      <c r="I15" s="32">
        <v>1400</v>
      </c>
      <c r="J15" s="32">
        <v>10227.17</v>
      </c>
      <c r="K15" s="32"/>
      <c r="L15" s="32">
        <v>8330.4</v>
      </c>
      <c r="M15" s="32">
        <v>12640.32</v>
      </c>
      <c r="N15" s="32">
        <f>6582.58+7739.55+16083.75</f>
        <v>30405.88</v>
      </c>
      <c r="O15" s="32">
        <v>1500</v>
      </c>
      <c r="P15" s="13">
        <v>0</v>
      </c>
      <c r="Q15" s="13">
        <v>0</v>
      </c>
      <c r="R15" s="32">
        <v>6894.72</v>
      </c>
      <c r="S15" s="32"/>
      <c r="T15" s="34">
        <f>SUM(F15:S15)</f>
        <v>97925.64</v>
      </c>
      <c r="U15" s="4"/>
    </row>
    <row r="16" spans="1:20" ht="12.75">
      <c r="A16" s="29" t="s">
        <v>2</v>
      </c>
      <c r="B16" s="73">
        <v>113191.56</v>
      </c>
      <c r="C16" s="74"/>
      <c r="D16" s="30">
        <v>108954.65</v>
      </c>
      <c r="E16" s="31"/>
      <c r="F16" s="32">
        <v>6894.72</v>
      </c>
      <c r="G16" s="32">
        <v>9290.35</v>
      </c>
      <c r="H16" s="33">
        <v>10342.08</v>
      </c>
      <c r="I16" s="32">
        <v>1400</v>
      </c>
      <c r="J16" s="32">
        <v>10227.17</v>
      </c>
      <c r="K16" s="32"/>
      <c r="L16" s="32">
        <v>8330.4</v>
      </c>
      <c r="M16" s="32">
        <v>12640.32</v>
      </c>
      <c r="N16" s="32">
        <f>13531.74+10242.72+5323.5</f>
        <v>29097.96</v>
      </c>
      <c r="O16" s="32">
        <v>7942</v>
      </c>
      <c r="P16" s="13">
        <v>0</v>
      </c>
      <c r="Q16" s="13">
        <v>0</v>
      </c>
      <c r="R16" s="32">
        <v>6894.72</v>
      </c>
      <c r="S16" s="32"/>
      <c r="T16" s="34">
        <f>SUM(F16:S16)</f>
        <v>103059.72</v>
      </c>
    </row>
    <row r="17" spans="1:20" ht="12.75">
      <c r="A17" s="29" t="s">
        <v>40</v>
      </c>
      <c r="B17" s="73">
        <v>114421.78</v>
      </c>
      <c r="C17" s="74"/>
      <c r="D17" s="30">
        <v>105686.51999999999</v>
      </c>
      <c r="E17" s="31"/>
      <c r="F17" s="32">
        <v>6894.72</v>
      </c>
      <c r="G17" s="32">
        <v>9290.35</v>
      </c>
      <c r="H17" s="33">
        <v>10342.08</v>
      </c>
      <c r="I17" s="32">
        <v>1400</v>
      </c>
      <c r="J17" s="32">
        <v>10227.17</v>
      </c>
      <c r="K17" s="32"/>
      <c r="L17" s="32">
        <v>8330.4</v>
      </c>
      <c r="M17" s="32">
        <v>12640.32</v>
      </c>
      <c r="N17" s="32">
        <f>8620.84+11017.87+6524.7</f>
        <v>26163.41</v>
      </c>
      <c r="O17" s="32">
        <v>6500</v>
      </c>
      <c r="P17" s="13">
        <f>3146+1228</f>
        <v>4374</v>
      </c>
      <c r="Q17" s="13">
        <v>26675</v>
      </c>
      <c r="R17" s="32">
        <v>6894.72</v>
      </c>
      <c r="S17" s="32"/>
      <c r="T17" s="34">
        <f>SUM(F17:S17)</f>
        <v>129732.17</v>
      </c>
    </row>
    <row r="18" spans="1:20" ht="12.75">
      <c r="A18" s="29" t="s">
        <v>6</v>
      </c>
      <c r="B18" s="73"/>
      <c r="C18" s="74"/>
      <c r="D18" s="30"/>
      <c r="E18" s="31"/>
      <c r="F18" s="32"/>
      <c r="G18" s="32"/>
      <c r="H18" s="33"/>
      <c r="I18" s="32"/>
      <c r="J18" s="32"/>
      <c r="K18" s="32"/>
      <c r="L18" s="32"/>
      <c r="M18" s="32"/>
      <c r="N18" s="32"/>
      <c r="O18" s="32"/>
      <c r="P18" s="13"/>
      <c r="Q18" s="13"/>
      <c r="R18" s="32"/>
      <c r="S18" s="32"/>
      <c r="T18" s="34"/>
    </row>
    <row r="19" spans="1:20" ht="12.75">
      <c r="A19" s="29" t="s">
        <v>7</v>
      </c>
      <c r="B19" s="73"/>
      <c r="C19" s="74"/>
      <c r="D19" s="30"/>
      <c r="E19" s="31"/>
      <c r="F19" s="32"/>
      <c r="G19" s="32"/>
      <c r="H19" s="33"/>
      <c r="I19" s="32"/>
      <c r="J19" s="32"/>
      <c r="K19" s="32"/>
      <c r="L19" s="32"/>
      <c r="M19" s="32"/>
      <c r="N19" s="32"/>
      <c r="O19" s="32"/>
      <c r="P19" s="13"/>
      <c r="Q19" s="13"/>
      <c r="R19" s="32"/>
      <c r="S19" s="32"/>
      <c r="T19" s="34"/>
    </row>
    <row r="20" spans="1:20" ht="12.75">
      <c r="A20" s="29" t="s">
        <v>10</v>
      </c>
      <c r="B20" s="73"/>
      <c r="C20" s="74"/>
      <c r="D20" s="30"/>
      <c r="E20" s="31"/>
      <c r="F20" s="32"/>
      <c r="G20" s="32"/>
      <c r="H20" s="33"/>
      <c r="I20" s="32"/>
      <c r="J20" s="32"/>
      <c r="K20" s="32"/>
      <c r="L20" s="32"/>
      <c r="M20" s="32"/>
      <c r="N20" s="32"/>
      <c r="O20" s="32"/>
      <c r="P20" s="13"/>
      <c r="Q20" s="13"/>
      <c r="R20" s="32"/>
      <c r="S20" s="32"/>
      <c r="T20" s="34"/>
    </row>
    <row r="21" spans="1:20" ht="12.75">
      <c r="A21" s="29" t="s">
        <v>11</v>
      </c>
      <c r="B21" s="73"/>
      <c r="C21" s="74"/>
      <c r="D21" s="30"/>
      <c r="E21" s="31"/>
      <c r="F21" s="32"/>
      <c r="G21" s="32"/>
      <c r="H21" s="33"/>
      <c r="I21" s="32"/>
      <c r="J21" s="32"/>
      <c r="K21" s="32"/>
      <c r="L21" s="32"/>
      <c r="M21" s="32"/>
      <c r="N21" s="32"/>
      <c r="O21" s="32"/>
      <c r="P21" s="13"/>
      <c r="Q21" s="13"/>
      <c r="R21" s="32"/>
      <c r="S21" s="32"/>
      <c r="T21" s="34"/>
    </row>
    <row r="22" spans="1:20" ht="12.75">
      <c r="A22" s="29" t="s">
        <v>41</v>
      </c>
      <c r="B22" s="73"/>
      <c r="C22" s="74"/>
      <c r="D22" s="30"/>
      <c r="E22" s="31"/>
      <c r="F22" s="32"/>
      <c r="G22" s="32"/>
      <c r="H22" s="33"/>
      <c r="I22" s="32"/>
      <c r="J22" s="32"/>
      <c r="K22" s="32"/>
      <c r="L22" s="32"/>
      <c r="M22" s="32"/>
      <c r="N22" s="32"/>
      <c r="O22" s="32"/>
      <c r="P22" s="13"/>
      <c r="Q22" s="13"/>
      <c r="R22" s="32"/>
      <c r="S22" s="32"/>
      <c r="T22" s="34"/>
    </row>
    <row r="23" spans="1:20" ht="12.75">
      <c r="A23" s="29" t="s">
        <v>42</v>
      </c>
      <c r="B23" s="73"/>
      <c r="C23" s="74"/>
      <c r="D23" s="30"/>
      <c r="E23" s="31"/>
      <c r="F23" s="32"/>
      <c r="G23" s="32"/>
      <c r="H23" s="33"/>
      <c r="I23" s="32"/>
      <c r="J23" s="32"/>
      <c r="K23" s="32"/>
      <c r="L23" s="32"/>
      <c r="M23" s="32"/>
      <c r="N23" s="32"/>
      <c r="O23" s="32"/>
      <c r="P23" s="13"/>
      <c r="Q23" s="13"/>
      <c r="R23" s="32"/>
      <c r="S23" s="32"/>
      <c r="T23" s="34"/>
    </row>
    <row r="24" spans="1:20" ht="12.75">
      <c r="A24" s="29" t="s">
        <v>43</v>
      </c>
      <c r="B24" s="73"/>
      <c r="C24" s="74"/>
      <c r="D24" s="30"/>
      <c r="E24" s="31"/>
      <c r="F24" s="32"/>
      <c r="G24" s="32"/>
      <c r="H24" s="33"/>
      <c r="I24" s="32"/>
      <c r="J24" s="32"/>
      <c r="K24" s="32"/>
      <c r="L24" s="32"/>
      <c r="M24" s="32"/>
      <c r="N24" s="32"/>
      <c r="O24" s="32"/>
      <c r="P24" s="13"/>
      <c r="Q24" s="13"/>
      <c r="R24" s="32"/>
      <c r="S24" s="32"/>
      <c r="T24" s="34"/>
    </row>
    <row r="25" spans="1:20" ht="12.75">
      <c r="A25" s="29" t="s">
        <v>44</v>
      </c>
      <c r="B25" s="73"/>
      <c r="C25" s="74"/>
      <c r="D25" s="30"/>
      <c r="E25" s="31"/>
      <c r="F25" s="32"/>
      <c r="G25" s="32"/>
      <c r="H25" s="33"/>
      <c r="I25" s="32"/>
      <c r="J25" s="32"/>
      <c r="K25" s="32"/>
      <c r="L25" s="32"/>
      <c r="M25" s="32"/>
      <c r="N25" s="32"/>
      <c r="O25" s="32"/>
      <c r="P25" s="13"/>
      <c r="Q25" s="13"/>
      <c r="R25" s="32"/>
      <c r="S25" s="32"/>
      <c r="T25" s="34"/>
    </row>
    <row r="26" spans="1:20" ht="24">
      <c r="A26" s="35" t="s">
        <v>45</v>
      </c>
      <c r="B26" s="73">
        <v>0</v>
      </c>
      <c r="C26" s="74"/>
      <c r="D26" s="30">
        <f>1800</f>
        <v>1800</v>
      </c>
      <c r="E26" s="36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13"/>
      <c r="Q26" s="13"/>
      <c r="R26" s="32"/>
      <c r="S26" s="32"/>
      <c r="T26" s="34"/>
    </row>
    <row r="27" spans="1:20" ht="24">
      <c r="A27" s="35" t="s">
        <v>50</v>
      </c>
      <c r="B27" s="73">
        <v>0</v>
      </c>
      <c r="C27" s="74"/>
      <c r="D27" s="30">
        <v>0</v>
      </c>
      <c r="E27" s="36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13"/>
      <c r="Q27" s="13"/>
      <c r="R27" s="32"/>
      <c r="S27" s="32"/>
      <c r="T27" s="34"/>
    </row>
    <row r="28" spans="1:20" ht="12.75">
      <c r="A28" s="37" t="s">
        <v>5</v>
      </c>
      <c r="B28" s="71">
        <f>SUM(B14:B27)</f>
        <v>437379.07999999996</v>
      </c>
      <c r="C28" s="72"/>
      <c r="D28" s="12">
        <f>SUM(D14:D27)</f>
        <v>402343.95000000007</v>
      </c>
      <c r="E28" s="38"/>
      <c r="F28" s="38">
        <f>SUM(F14:F27)</f>
        <v>27578.88</v>
      </c>
      <c r="G28" s="38">
        <f>SUM(G14:G27)</f>
        <v>37161.4</v>
      </c>
      <c r="H28" s="38">
        <f>SUM(H14:H27)</f>
        <v>41368.32</v>
      </c>
      <c r="I28" s="38">
        <f>SUM(I14:I27)</f>
        <v>5600</v>
      </c>
      <c r="J28" s="38">
        <f>SUM(J14:J27)</f>
        <v>40908.68</v>
      </c>
      <c r="K28" s="38"/>
      <c r="L28" s="38">
        <f aca="true" t="shared" si="0" ref="L28:R28">SUM(L14:L27)</f>
        <v>33321.6</v>
      </c>
      <c r="M28" s="38">
        <f t="shared" si="0"/>
        <v>50561.28</v>
      </c>
      <c r="N28" s="38">
        <f t="shared" si="0"/>
        <v>104626.28</v>
      </c>
      <c r="O28" s="12">
        <f t="shared" si="0"/>
        <v>15942</v>
      </c>
      <c r="P28" s="12">
        <f t="shared" si="0"/>
        <v>4706</v>
      </c>
      <c r="Q28" s="12">
        <f t="shared" si="0"/>
        <v>26675</v>
      </c>
      <c r="R28" s="38">
        <f t="shared" si="0"/>
        <v>27578.88</v>
      </c>
      <c r="S28" s="38"/>
      <c r="T28" s="39">
        <f>SUM(T14:T27)</f>
        <v>416028.32</v>
      </c>
    </row>
    <row r="29" spans="1:20" ht="12.7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0" t="s">
        <v>13</v>
      </c>
      <c r="R29" s="48">
        <f>E12+D28-T28</f>
        <v>-314098.8099999999</v>
      </c>
      <c r="S29" s="48"/>
      <c r="T29" s="48"/>
    </row>
    <row r="30" spans="2:6" ht="12.75">
      <c r="B30" t="s">
        <v>1</v>
      </c>
      <c r="C30">
        <v>1500</v>
      </c>
      <c r="D30" t="s">
        <v>55</v>
      </c>
      <c r="F30" s="4"/>
    </row>
    <row r="31" spans="2:14" ht="12.75">
      <c r="B31" t="s">
        <v>2</v>
      </c>
      <c r="C31">
        <v>7942</v>
      </c>
      <c r="D31" t="s">
        <v>57</v>
      </c>
      <c r="G31" s="5" t="s">
        <v>9</v>
      </c>
      <c r="H31" s="5">
        <v>11709.76</v>
      </c>
      <c r="I31" s="5" t="s">
        <v>12</v>
      </c>
      <c r="J31" s="5">
        <v>7249.27</v>
      </c>
      <c r="K31" s="5"/>
      <c r="L31" s="5" t="s">
        <v>52</v>
      </c>
      <c r="M31" s="5">
        <v>0</v>
      </c>
      <c r="N31" s="5" t="s">
        <v>53</v>
      </c>
    </row>
    <row r="32" spans="2:14" ht="12.75">
      <c r="B32" t="s">
        <v>3</v>
      </c>
      <c r="C32">
        <v>1500</v>
      </c>
      <c r="D32" t="s">
        <v>14</v>
      </c>
      <c r="G32" s="5" t="s">
        <v>1</v>
      </c>
      <c r="H32" s="5">
        <v>16083.75</v>
      </c>
      <c r="I32" s="5" t="s">
        <v>12</v>
      </c>
      <c r="J32" s="5">
        <v>7739.55</v>
      </c>
      <c r="K32" s="5"/>
      <c r="L32" s="5" t="s">
        <v>52</v>
      </c>
      <c r="M32" s="5">
        <v>6582.58</v>
      </c>
      <c r="N32" s="5" t="s">
        <v>53</v>
      </c>
    </row>
    <row r="33" spans="3:14" ht="12.75">
      <c r="C33">
        <v>5000</v>
      </c>
      <c r="D33" t="s">
        <v>58</v>
      </c>
      <c r="G33" s="5" t="s">
        <v>2</v>
      </c>
      <c r="H33" s="5">
        <v>10242.72</v>
      </c>
      <c r="I33" s="5" t="s">
        <v>12</v>
      </c>
      <c r="J33" s="5">
        <v>5323.5</v>
      </c>
      <c r="K33" s="5"/>
      <c r="L33" s="5" t="s">
        <v>52</v>
      </c>
      <c r="M33" s="5">
        <v>13531.74</v>
      </c>
      <c r="N33" s="5" t="s">
        <v>53</v>
      </c>
    </row>
    <row r="34" spans="7:14" ht="12.75">
      <c r="G34" s="5" t="s">
        <v>3</v>
      </c>
      <c r="H34" s="5">
        <v>11017.87</v>
      </c>
      <c r="I34" s="5" t="s">
        <v>12</v>
      </c>
      <c r="J34" s="5">
        <v>6524.7</v>
      </c>
      <c r="K34" s="5"/>
      <c r="L34" s="5" t="s">
        <v>52</v>
      </c>
      <c r="M34" s="5">
        <v>8620.84</v>
      </c>
      <c r="N34" s="5" t="s">
        <v>53</v>
      </c>
    </row>
    <row r="36" ht="12.75">
      <c r="D36" s="15"/>
    </row>
    <row r="41" ht="12.75">
      <c r="F41" s="44"/>
    </row>
  </sheetData>
  <sheetProtection/>
  <mergeCells count="47">
    <mergeCell ref="J6:J7"/>
    <mergeCell ref="D6:D7"/>
    <mergeCell ref="E6:E7"/>
    <mergeCell ref="F6:F7"/>
    <mergeCell ref="G6:G7"/>
    <mergeCell ref="H6:H7"/>
    <mergeCell ref="I6:I7"/>
    <mergeCell ref="A2:T2"/>
    <mergeCell ref="A3:T3"/>
    <mergeCell ref="A4:E4"/>
    <mergeCell ref="F4:R4"/>
    <mergeCell ref="B5:E5"/>
    <mergeCell ref="N6:O6"/>
    <mergeCell ref="F5:O5"/>
    <mergeCell ref="P5:Q6"/>
    <mergeCell ref="R5:R7"/>
    <mergeCell ref="S5:S7"/>
    <mergeCell ref="K6:K7"/>
    <mergeCell ref="L6:L7"/>
    <mergeCell ref="M6:M7"/>
    <mergeCell ref="P9:Q9"/>
    <mergeCell ref="A10:E10"/>
    <mergeCell ref="A11:E11"/>
    <mergeCell ref="F11:T11"/>
    <mergeCell ref="B6:B7"/>
    <mergeCell ref="T5:T7"/>
    <mergeCell ref="C6:C7"/>
    <mergeCell ref="A12:D12"/>
    <mergeCell ref="B13:C13"/>
    <mergeCell ref="A9:D9"/>
    <mergeCell ref="F9:O9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R29:T29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2019-02-05T06:08:17Z</cp:lastPrinted>
  <dcterms:created xsi:type="dcterms:W3CDTF">2007-02-04T12:22:59Z</dcterms:created>
  <dcterms:modified xsi:type="dcterms:W3CDTF">2019-05-29T06:54:08Z</dcterms:modified>
  <cp:category/>
  <cp:version/>
  <cp:contentType/>
  <cp:contentStatus/>
</cp:coreProperties>
</file>