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2225" windowHeight="4695" activeTab="0"/>
  </bookViews>
  <sheets>
    <sheet name="2019" sheetId="1" r:id="rId1"/>
    <sheet name="Лист3" sheetId="2" state="hidden" r:id="rId2"/>
  </sheets>
  <definedNames>
    <definedName name="_xlnm.Print_Area" localSheetId="0">'2019'!$A$2:$T$31</definedName>
  </definedNames>
  <calcPr fullCalcOnLoad="1" refMode="R1C1"/>
</workbook>
</file>

<file path=xl/sharedStrings.xml><?xml version="1.0" encoding="utf-8"?>
<sst xmlns="http://schemas.openxmlformats.org/spreadsheetml/2006/main" count="68" uniqueCount="55">
  <si>
    <t>Содержание</t>
  </si>
  <si>
    <t>июль</t>
  </si>
  <si>
    <t>итого</t>
  </si>
  <si>
    <t>август</t>
  </si>
  <si>
    <t>ремонт</t>
  </si>
  <si>
    <t>апрель</t>
  </si>
  <si>
    <t>май</t>
  </si>
  <si>
    <t>июнь</t>
  </si>
  <si>
    <t>ИТОГО</t>
  </si>
  <si>
    <t>февраль</t>
  </si>
  <si>
    <t>январь</t>
  </si>
  <si>
    <t>март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</si>
  <si>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</si>
  <si>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</si>
  <si>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</si>
  <si>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</si>
  <si>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</si>
  <si>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</si>
  <si>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</si>
  <si>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</si>
  <si>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</si>
  <si>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</si>
  <si>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</si>
  <si>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</si>
  <si>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</si>
  <si>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</si>
  <si>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</si>
  <si>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</si>
  <si>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</si>
  <si>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</si>
  <si>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</si>
  <si>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</si>
  <si>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</si>
  <si>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</si>
  <si>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</si>
  <si>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</si>
  <si>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</si>
  <si>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</si>
  <si>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</si>
  <si>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</si>
  <si>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</si>
  <si>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</si>
  <si>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</si>
  <si>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</si>
  <si>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начислено</t>
  </si>
  <si>
    <t xml:space="preserve"> управле-ние</t>
  </si>
  <si>
    <t>оплата коммунальных ресурсов на содержание ОДИ</t>
  </si>
  <si>
    <t>Непредвиденные затраты</t>
  </si>
  <si>
    <t>услуги сторонних организаций, разовые работы</t>
  </si>
  <si>
    <t>х/в</t>
  </si>
  <si>
    <t>г/в</t>
  </si>
  <si>
    <t>эл-во</t>
  </si>
  <si>
    <t>серди</t>
  </si>
  <si>
    <t>Информация о доходах и расходах по дому __Калинина 131 А__на 2019год.</t>
  </si>
  <si>
    <t>Работы по уборке придомовой территории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</si>
</sst>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0.0000"/>
    <numFmt numFmtId="176" formatCode="#,##0.0_р_."/>
    <numFmt numFmtId="177" formatCode="#,##0_р_.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_р_."/>
    <numFmt numFmtId="184" formatCode="#,##0&quot;р.&quot;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3" fillId="32" borderId="11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4" fillId="12" borderId="10" xfId="0" applyNumberFormat="1" applyFont="1" applyFill="1" applyBorder="1" applyAlignment="1">
      <alignment horizontal="left" wrapText="1"/>
    </xf>
    <xf numFmtId="0" fontId="4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3" fillId="32" borderId="10" xfId="0" applyNumberFormat="1" applyFont="1" applyFill="1" applyBorder="1" applyAlignment="1">
      <alignment vertical="top" wrapText="1"/>
    </xf>
    <xf numFmtId="2" fontId="3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/>
    </xf>
    <xf numFmtId="172" fontId="8" fillId="13" borderId="10" xfId="0" applyNumberFormat="1" applyFont="1" applyFill="1" applyBorder="1" applyAlignment="1">
      <alignment/>
    </xf>
    <xf numFmtId="0" fontId="7" fillId="32" borderId="16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172" fontId="1" fillId="13" borderId="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left" wrapText="1"/>
    </xf>
    <xf numFmtId="2" fontId="3" fillId="0" borderId="20" xfId="0" applyNumberFormat="1" applyFont="1" applyBorder="1" applyAlignment="1">
      <alignment horizontal="left" wrapText="1"/>
    </xf>
    <xf numFmtId="2" fontId="3" fillId="0" borderId="21" xfId="0" applyNumberFormat="1" applyFont="1" applyBorder="1" applyAlignment="1">
      <alignment horizontal="left" wrapText="1"/>
    </xf>
    <xf numFmtId="2" fontId="3" fillId="0" borderId="22" xfId="0" applyNumberFormat="1" applyFont="1" applyBorder="1" applyAlignment="1">
      <alignment horizontal="left" wrapText="1"/>
    </xf>
    <xf numFmtId="2" fontId="3" fillId="0" borderId="12" xfId="0" applyNumberFormat="1" applyFont="1" applyBorder="1" applyAlignment="1">
      <alignment horizontal="left" textRotation="90" wrapText="1"/>
    </xf>
    <xf numFmtId="2" fontId="3" fillId="0" borderId="23" xfId="0" applyNumberFormat="1" applyFont="1" applyBorder="1" applyAlignment="1">
      <alignment horizontal="left" textRotation="90" wrapText="1"/>
    </xf>
    <xf numFmtId="2" fontId="3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172" fontId="6" fillId="0" borderId="18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172" fontId="1" fillId="37" borderId="16" xfId="0" applyNumberFormat="1" applyFont="1" applyFill="1" applyBorder="1" applyAlignment="1">
      <alignment horizontal="center"/>
    </xf>
    <xf numFmtId="0" fontId="0" fillId="37" borderId="15" xfId="0" applyFill="1" applyBorder="1" applyAlignment="1">
      <alignment/>
    </xf>
    <xf numFmtId="172" fontId="1" fillId="37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T36"/>
  <sheetViews>
    <sheetView tabSelected="1" workbookViewId="0" topLeftCell="A4">
      <selection activeCell="F31" sqref="F31"/>
    </sheetView>
  </sheetViews>
  <sheetFormatPr defaultColWidth="9.00390625" defaultRowHeight="12.75"/>
  <cols>
    <col min="1" max="1" width="6.875" style="0" customWidth="1"/>
    <col min="2" max="2" width="7.625" style="0" customWidth="1"/>
    <col min="3" max="3" width="7.00390625" style="0" customWidth="1"/>
    <col min="5" max="5" width="8.00390625" style="0" customWidth="1"/>
    <col min="6" max="6" width="10.75390625" style="0" bestFit="1" customWidth="1"/>
    <col min="7" max="7" width="8.625" style="0" customWidth="1"/>
    <col min="8" max="8" width="8.875" style="0" customWidth="1"/>
    <col min="9" max="9" width="8.375" style="0" customWidth="1"/>
    <col min="10" max="10" width="9.125" style="0" customWidth="1"/>
    <col min="11" max="12" width="9.125" style="0" hidden="1" customWidth="1"/>
    <col min="14" max="14" width="9.875" style="0" customWidth="1"/>
    <col min="15" max="15" width="8.375" style="0" customWidth="1"/>
    <col min="18" max="18" width="9.125" style="0" customWidth="1"/>
    <col min="19" max="19" width="9.125" style="0" hidden="1" customWidth="1"/>
  </cols>
  <sheetData>
    <row r="2" spans="1:20" ht="15.75">
      <c r="A2" s="51" t="s">
        <v>53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ht="12.75">
      <c r="A4" s="52"/>
      <c r="B4" s="50"/>
      <c r="C4" s="50"/>
      <c r="D4" s="50"/>
      <c r="E4" s="98"/>
      <c r="F4" s="47" t="s">
        <v>14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8"/>
      <c r="S4" s="26"/>
      <c r="T4" s="1"/>
    </row>
    <row r="5" spans="1:20" ht="12.75">
      <c r="A5" s="5"/>
      <c r="B5" s="99" t="s">
        <v>15</v>
      </c>
      <c r="C5" s="100"/>
      <c r="D5" s="100"/>
      <c r="E5" s="101"/>
      <c r="F5" s="53" t="s">
        <v>0</v>
      </c>
      <c r="G5" s="54"/>
      <c r="H5" s="54"/>
      <c r="I5" s="54"/>
      <c r="J5" s="54"/>
      <c r="K5" s="54"/>
      <c r="L5" s="54"/>
      <c r="M5" s="54"/>
      <c r="N5" s="54"/>
      <c r="O5" s="54"/>
      <c r="P5" s="55" t="s">
        <v>16</v>
      </c>
      <c r="Q5" s="56"/>
      <c r="R5" s="59" t="s">
        <v>17</v>
      </c>
      <c r="S5" s="94" t="s">
        <v>47</v>
      </c>
      <c r="T5" s="62" t="s">
        <v>8</v>
      </c>
    </row>
    <row r="6" spans="1:20" ht="12.75">
      <c r="A6" s="6"/>
      <c r="B6" s="65" t="s">
        <v>18</v>
      </c>
      <c r="C6" s="65" t="s">
        <v>4</v>
      </c>
      <c r="D6" s="65" t="s">
        <v>45</v>
      </c>
      <c r="E6" s="69" t="s">
        <v>2</v>
      </c>
      <c r="F6" s="67" t="s">
        <v>19</v>
      </c>
      <c r="G6" s="67" t="s">
        <v>54</v>
      </c>
      <c r="H6" s="67" t="s">
        <v>20</v>
      </c>
      <c r="I6" s="67" t="s">
        <v>21</v>
      </c>
      <c r="J6" s="67" t="s">
        <v>22</v>
      </c>
      <c r="K6" s="67" t="s">
        <v>23</v>
      </c>
      <c r="L6" s="67" t="s">
        <v>24</v>
      </c>
      <c r="M6" s="67" t="s">
        <v>25</v>
      </c>
      <c r="N6" s="71" t="s">
        <v>26</v>
      </c>
      <c r="O6" s="73"/>
      <c r="P6" s="57"/>
      <c r="Q6" s="58"/>
      <c r="R6" s="60"/>
      <c r="S6" s="95"/>
      <c r="T6" s="63"/>
    </row>
    <row r="7" spans="1:20" ht="129.75">
      <c r="A7" s="8"/>
      <c r="B7" s="66"/>
      <c r="C7" s="66"/>
      <c r="D7" s="66"/>
      <c r="E7" s="70"/>
      <c r="F7" s="68"/>
      <c r="G7" s="68"/>
      <c r="H7" s="68"/>
      <c r="I7" s="68"/>
      <c r="J7" s="68"/>
      <c r="K7" s="68"/>
      <c r="L7" s="68"/>
      <c r="M7" s="68"/>
      <c r="N7" s="27" t="s">
        <v>46</v>
      </c>
      <c r="O7" s="27" t="s">
        <v>48</v>
      </c>
      <c r="P7" s="7" t="s">
        <v>27</v>
      </c>
      <c r="Q7" s="7" t="s">
        <v>28</v>
      </c>
      <c r="R7" s="61"/>
      <c r="S7" s="96"/>
      <c r="T7" s="64"/>
    </row>
    <row r="8" spans="1:20" ht="15">
      <c r="A8" s="39">
        <v>2019</v>
      </c>
      <c r="B8" s="28">
        <v>9.4</v>
      </c>
      <c r="C8" s="28">
        <v>5</v>
      </c>
      <c r="D8" s="28">
        <v>1.6</v>
      </c>
      <c r="E8" s="10">
        <f>SUM(B8:D8)</f>
        <v>16</v>
      </c>
      <c r="F8" s="40">
        <v>1</v>
      </c>
      <c r="G8" s="40">
        <v>1.92</v>
      </c>
      <c r="H8" s="40">
        <v>1.8</v>
      </c>
      <c r="I8" s="40">
        <v>0.26</v>
      </c>
      <c r="J8" s="40">
        <v>2.1</v>
      </c>
      <c r="K8" s="40">
        <v>0</v>
      </c>
      <c r="L8" s="40">
        <v>0</v>
      </c>
      <c r="M8" s="40">
        <v>2.2</v>
      </c>
      <c r="N8" s="40">
        <v>0</v>
      </c>
      <c r="O8" s="40">
        <v>0.12</v>
      </c>
      <c r="P8" s="29">
        <v>2.5</v>
      </c>
      <c r="Q8" s="29">
        <v>2.5</v>
      </c>
      <c r="R8" s="43">
        <v>1.6</v>
      </c>
      <c r="S8" s="30">
        <v>0</v>
      </c>
      <c r="T8" s="9">
        <f>SUM(F8:S8)</f>
        <v>16</v>
      </c>
    </row>
    <row r="9" spans="1:20" ht="22.5">
      <c r="A9" s="87" t="s">
        <v>29</v>
      </c>
      <c r="B9" s="88"/>
      <c r="C9" s="88"/>
      <c r="D9" s="89"/>
      <c r="E9" s="36">
        <v>2923.8</v>
      </c>
      <c r="F9" s="71" t="s">
        <v>30</v>
      </c>
      <c r="G9" s="72"/>
      <c r="H9" s="72"/>
      <c r="I9" s="72"/>
      <c r="J9" s="72"/>
      <c r="K9" s="72"/>
      <c r="L9" s="72"/>
      <c r="M9" s="72"/>
      <c r="N9" s="72"/>
      <c r="O9" s="73"/>
      <c r="P9" s="74" t="s">
        <v>31</v>
      </c>
      <c r="Q9" s="75"/>
      <c r="R9" s="9" t="s">
        <v>32</v>
      </c>
      <c r="S9" s="9"/>
      <c r="T9" s="9"/>
    </row>
    <row r="10" spans="1:20" ht="12.75">
      <c r="A10" s="76" t="s">
        <v>33</v>
      </c>
      <c r="B10" s="77"/>
      <c r="C10" s="77"/>
      <c r="D10" s="77"/>
      <c r="E10" s="78"/>
      <c r="F10" s="11">
        <f>F8*E9</f>
        <v>2923.8</v>
      </c>
      <c r="G10" s="11">
        <f>G8*E9</f>
        <v>5613.696</v>
      </c>
      <c r="H10" s="11">
        <f>H8*E9</f>
        <v>5262.84</v>
      </c>
      <c r="I10" s="11">
        <f>I8*E9</f>
        <v>760.1880000000001</v>
      </c>
      <c r="J10" s="11">
        <f>J8*E9</f>
        <v>6139.9800000000005</v>
      </c>
      <c r="K10" s="11" t="e">
        <f>SUM(#REF!*2002.5)</f>
        <v>#REF!</v>
      </c>
      <c r="L10" s="11" t="e">
        <f>SUM(#REF!*2002.5)</f>
        <v>#REF!</v>
      </c>
      <c r="M10" s="11">
        <f>M8*E9</f>
        <v>6432.360000000001</v>
      </c>
      <c r="N10" s="11">
        <f>E9*N8</f>
        <v>0</v>
      </c>
      <c r="O10" s="11">
        <f>O8*E9</f>
        <v>350.856</v>
      </c>
      <c r="P10" s="11">
        <f>P8*E9</f>
        <v>7309.5</v>
      </c>
      <c r="Q10" s="11">
        <f>Q8*E9</f>
        <v>7309.5</v>
      </c>
      <c r="R10" s="11">
        <f>R8*E9</f>
        <v>4678.080000000001</v>
      </c>
      <c r="S10" s="11">
        <v>0</v>
      </c>
      <c r="T10" s="11">
        <f>F10+G10+H10+I10+J10+M10+N10+O10+P10+Q10+R10</f>
        <v>46780.8</v>
      </c>
    </row>
    <row r="11" spans="1:20" ht="12.75">
      <c r="A11" s="90" t="s">
        <v>34</v>
      </c>
      <c r="B11" s="90"/>
      <c r="C11" s="90"/>
      <c r="D11" s="90"/>
      <c r="E11" s="91"/>
      <c r="F11" s="79" t="s">
        <v>35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/>
    </row>
    <row r="12" spans="1:20" ht="12.75">
      <c r="A12" s="81" t="s">
        <v>36</v>
      </c>
      <c r="B12" s="81"/>
      <c r="C12" s="81"/>
      <c r="D12" s="82"/>
      <c r="E12" s="37">
        <v>-27783.204000000027</v>
      </c>
      <c r="F12" s="44"/>
      <c r="G12" s="45"/>
      <c r="H12" s="12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</row>
    <row r="13" spans="1:20" ht="12.75">
      <c r="A13" s="31"/>
      <c r="B13" s="83" t="s">
        <v>44</v>
      </c>
      <c r="C13" s="83"/>
      <c r="D13" s="32" t="s">
        <v>34</v>
      </c>
      <c r="E13" s="33" t="s">
        <v>13</v>
      </c>
      <c r="F13" s="44"/>
      <c r="G13" s="45"/>
      <c r="H13" s="12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</row>
    <row r="14" spans="1:20" ht="12.75">
      <c r="A14" s="13" t="s">
        <v>37</v>
      </c>
      <c r="B14" s="84">
        <v>54315.22</v>
      </c>
      <c r="C14" s="85"/>
      <c r="D14" s="34">
        <v>39767.23</v>
      </c>
      <c r="E14" s="35"/>
      <c r="F14" s="14">
        <v>2923.8</v>
      </c>
      <c r="G14" s="14">
        <v>5597.74</v>
      </c>
      <c r="H14" s="15">
        <v>5262.84</v>
      </c>
      <c r="I14" s="38">
        <v>1400</v>
      </c>
      <c r="J14" s="38">
        <v>6139.98</v>
      </c>
      <c r="K14" s="14"/>
      <c r="L14" s="14"/>
      <c r="M14" s="14">
        <v>6432.36</v>
      </c>
      <c r="N14" s="14">
        <f>2457.56+858.08+2999.66</f>
        <v>6315.299999999999</v>
      </c>
      <c r="O14" s="14">
        <v>0</v>
      </c>
      <c r="P14" s="24">
        <v>0</v>
      </c>
      <c r="Q14" s="24">
        <v>0</v>
      </c>
      <c r="R14" s="14">
        <v>4678.08</v>
      </c>
      <c r="S14" s="14">
        <v>0</v>
      </c>
      <c r="T14" s="16">
        <f>SUM(F14:S14)</f>
        <v>38750.100000000006</v>
      </c>
    </row>
    <row r="15" spans="1:20" ht="12.75">
      <c r="A15" s="13" t="s">
        <v>38</v>
      </c>
      <c r="B15" s="84">
        <v>51658.57</v>
      </c>
      <c r="C15" s="86"/>
      <c r="D15" s="34">
        <v>61282.37</v>
      </c>
      <c r="E15" s="35"/>
      <c r="F15" s="14">
        <v>2923.8</v>
      </c>
      <c r="G15" s="14">
        <v>5597.74</v>
      </c>
      <c r="H15" s="15">
        <v>5262.84</v>
      </c>
      <c r="I15" s="38">
        <v>1400</v>
      </c>
      <c r="J15" s="38">
        <v>6139.98</v>
      </c>
      <c r="K15" s="14"/>
      <c r="L15" s="14"/>
      <c r="M15" s="14">
        <v>6432.36</v>
      </c>
      <c r="N15" s="14">
        <f>4619.06+608.96+2570.75</f>
        <v>7798.77</v>
      </c>
      <c r="O15" s="14">
        <v>0</v>
      </c>
      <c r="P15" s="24">
        <v>0</v>
      </c>
      <c r="Q15" s="24">
        <v>288</v>
      </c>
      <c r="R15" s="14">
        <v>4678.08</v>
      </c>
      <c r="S15" s="14"/>
      <c r="T15" s="16">
        <f>SUM(F15:S15)</f>
        <v>40521.57000000001</v>
      </c>
    </row>
    <row r="16" spans="1:20" ht="12.75">
      <c r="A16" s="13" t="s">
        <v>11</v>
      </c>
      <c r="B16" s="84">
        <v>53138.53</v>
      </c>
      <c r="C16" s="86"/>
      <c r="D16" s="34">
        <v>60268.630000000005</v>
      </c>
      <c r="E16" s="35"/>
      <c r="F16" s="14">
        <v>2923.8</v>
      </c>
      <c r="G16" s="14">
        <v>5597.74</v>
      </c>
      <c r="H16" s="15">
        <v>5262.84</v>
      </c>
      <c r="I16" s="38">
        <v>1400</v>
      </c>
      <c r="J16" s="38">
        <v>6139.98</v>
      </c>
      <c r="K16" s="14"/>
      <c r="L16" s="14"/>
      <c r="M16" s="14">
        <v>6432.36</v>
      </c>
      <c r="N16" s="14">
        <f>4619.06+692+2402.4</f>
        <v>7713.460000000001</v>
      </c>
      <c r="O16" s="14">
        <v>0</v>
      </c>
      <c r="P16" s="24">
        <v>0</v>
      </c>
      <c r="Q16" s="24">
        <v>0</v>
      </c>
      <c r="R16" s="14">
        <v>4678.08</v>
      </c>
      <c r="S16" s="14"/>
      <c r="T16" s="16">
        <f>SUM(F16:S16)</f>
        <v>40148.26</v>
      </c>
    </row>
    <row r="17" spans="1:20" ht="12.75">
      <c r="A17" s="13" t="s">
        <v>39</v>
      </c>
      <c r="B17" s="84">
        <v>53216.08</v>
      </c>
      <c r="C17" s="86"/>
      <c r="D17" s="34">
        <v>50919.45</v>
      </c>
      <c r="E17" s="35"/>
      <c r="F17" s="14">
        <v>2923.8</v>
      </c>
      <c r="G17" s="14">
        <v>5597.74</v>
      </c>
      <c r="H17" s="15">
        <v>5262.84</v>
      </c>
      <c r="I17" s="38">
        <v>700</v>
      </c>
      <c r="J17" s="38">
        <v>6139.98</v>
      </c>
      <c r="K17" s="14"/>
      <c r="L17" s="14"/>
      <c r="M17" s="14">
        <v>6432.36</v>
      </c>
      <c r="N17" s="14">
        <f>2674.85+996.6+1765.4</f>
        <v>5436.85</v>
      </c>
      <c r="O17" s="14">
        <v>0</v>
      </c>
      <c r="P17" s="24">
        <v>0</v>
      </c>
      <c r="Q17" s="24">
        <v>0</v>
      </c>
      <c r="R17" s="14">
        <v>4678.08</v>
      </c>
      <c r="S17" s="14"/>
      <c r="T17" s="16">
        <f>SUM(F17:S17)</f>
        <v>37171.65</v>
      </c>
    </row>
    <row r="18" spans="1:20" ht="12.75">
      <c r="A18" s="13" t="s">
        <v>6</v>
      </c>
      <c r="B18" s="84"/>
      <c r="C18" s="86"/>
      <c r="D18" s="34"/>
      <c r="E18" s="35"/>
      <c r="F18" s="14"/>
      <c r="G18" s="14"/>
      <c r="H18" s="15"/>
      <c r="I18" s="38"/>
      <c r="J18" s="38"/>
      <c r="K18" s="14"/>
      <c r="L18" s="14"/>
      <c r="M18" s="14"/>
      <c r="N18" s="14"/>
      <c r="O18" s="14"/>
      <c r="P18" s="24"/>
      <c r="Q18" s="24"/>
      <c r="R18" s="14"/>
      <c r="S18" s="14"/>
      <c r="T18" s="16"/>
    </row>
    <row r="19" spans="1:20" ht="12.75">
      <c r="A19" s="13" t="s">
        <v>7</v>
      </c>
      <c r="B19" s="84"/>
      <c r="C19" s="86"/>
      <c r="D19" s="34"/>
      <c r="E19" s="35"/>
      <c r="F19" s="14"/>
      <c r="G19" s="14"/>
      <c r="H19" s="15"/>
      <c r="I19" s="38"/>
      <c r="J19" s="38"/>
      <c r="K19" s="14"/>
      <c r="L19" s="14"/>
      <c r="M19" s="14"/>
      <c r="N19" s="14"/>
      <c r="O19" s="14"/>
      <c r="P19" s="24"/>
      <c r="Q19" s="24"/>
      <c r="R19" s="14"/>
      <c r="S19" s="14"/>
      <c r="T19" s="16"/>
    </row>
    <row r="20" spans="1:20" ht="12.75">
      <c r="A20" s="13" t="s">
        <v>1</v>
      </c>
      <c r="B20" s="84"/>
      <c r="C20" s="86"/>
      <c r="D20" s="34"/>
      <c r="E20" s="35"/>
      <c r="F20" s="14"/>
      <c r="G20" s="14"/>
      <c r="H20" s="15"/>
      <c r="I20" s="38"/>
      <c r="J20" s="38"/>
      <c r="K20" s="14"/>
      <c r="L20" s="14"/>
      <c r="M20" s="14"/>
      <c r="N20" s="14"/>
      <c r="O20" s="14"/>
      <c r="P20" s="24"/>
      <c r="Q20" s="24"/>
      <c r="R20" s="14"/>
      <c r="S20" s="14"/>
      <c r="T20" s="16"/>
    </row>
    <row r="21" spans="1:20" ht="12.75">
      <c r="A21" s="13" t="s">
        <v>3</v>
      </c>
      <c r="B21" s="84"/>
      <c r="C21" s="86"/>
      <c r="D21" s="34"/>
      <c r="E21" s="35"/>
      <c r="F21" s="14"/>
      <c r="G21" s="14"/>
      <c r="H21" s="15"/>
      <c r="I21" s="38"/>
      <c r="J21" s="38"/>
      <c r="K21" s="14"/>
      <c r="L21" s="14"/>
      <c r="M21" s="14"/>
      <c r="N21" s="14"/>
      <c r="O21" s="14"/>
      <c r="P21" s="24"/>
      <c r="Q21" s="24"/>
      <c r="R21" s="14"/>
      <c r="S21" s="14"/>
      <c r="T21" s="16"/>
    </row>
    <row r="22" spans="1:20" ht="12.75">
      <c r="A22" s="13" t="s">
        <v>40</v>
      </c>
      <c r="B22" s="84"/>
      <c r="C22" s="86"/>
      <c r="D22" s="34"/>
      <c r="E22" s="35"/>
      <c r="F22" s="14"/>
      <c r="G22" s="14"/>
      <c r="H22" s="15"/>
      <c r="I22" s="38"/>
      <c r="J22" s="38"/>
      <c r="K22" s="14"/>
      <c r="L22" s="14"/>
      <c r="M22" s="14"/>
      <c r="N22" s="14"/>
      <c r="O22" s="14"/>
      <c r="P22" s="24"/>
      <c r="Q22" s="24"/>
      <c r="R22" s="14"/>
      <c r="S22" s="14"/>
      <c r="T22" s="16"/>
    </row>
    <row r="23" spans="1:20" ht="12.75">
      <c r="A23" s="13" t="s">
        <v>41</v>
      </c>
      <c r="B23" s="84"/>
      <c r="C23" s="86"/>
      <c r="D23" s="34"/>
      <c r="E23" s="35"/>
      <c r="F23" s="14"/>
      <c r="G23" s="14"/>
      <c r="H23" s="15"/>
      <c r="I23" s="38"/>
      <c r="J23" s="38"/>
      <c r="K23" s="14"/>
      <c r="L23" s="14"/>
      <c r="M23" s="14"/>
      <c r="N23" s="14"/>
      <c r="O23" s="14"/>
      <c r="P23" s="24"/>
      <c r="Q23" s="24"/>
      <c r="R23" s="14"/>
      <c r="S23" s="14"/>
      <c r="T23" s="16"/>
    </row>
    <row r="24" spans="1:20" ht="12.75">
      <c r="A24" s="13" t="s">
        <v>42</v>
      </c>
      <c r="B24" s="84"/>
      <c r="C24" s="86"/>
      <c r="D24" s="34"/>
      <c r="E24" s="35"/>
      <c r="F24" s="14"/>
      <c r="G24" s="14"/>
      <c r="H24" s="15"/>
      <c r="I24" s="38"/>
      <c r="J24" s="38"/>
      <c r="K24" s="14"/>
      <c r="L24" s="14"/>
      <c r="M24" s="14"/>
      <c r="N24" s="14"/>
      <c r="O24" s="14"/>
      <c r="P24" s="24"/>
      <c r="Q24" s="24"/>
      <c r="R24" s="14"/>
      <c r="S24" s="14"/>
      <c r="T24" s="16"/>
    </row>
    <row r="25" spans="1:20" ht="12.75">
      <c r="A25" s="13" t="s">
        <v>43</v>
      </c>
      <c r="B25" s="84"/>
      <c r="C25" s="86"/>
      <c r="D25" s="34"/>
      <c r="E25" s="35"/>
      <c r="F25" s="14"/>
      <c r="G25" s="14"/>
      <c r="H25" s="15"/>
      <c r="I25" s="38"/>
      <c r="J25" s="38"/>
      <c r="K25" s="14"/>
      <c r="L25" s="14"/>
      <c r="M25" s="14"/>
      <c r="N25" s="14"/>
      <c r="O25" s="14"/>
      <c r="P25" s="24"/>
      <c r="Q25" s="24"/>
      <c r="R25" s="14"/>
      <c r="S25" s="14"/>
      <c r="T25" s="16"/>
    </row>
    <row r="26" spans="1:20" ht="12.75">
      <c r="A26" s="17" t="s">
        <v>52</v>
      </c>
      <c r="B26" s="84">
        <v>0</v>
      </c>
      <c r="C26" s="86"/>
      <c r="D26" s="34">
        <f>900</f>
        <v>900</v>
      </c>
      <c r="E26" s="23"/>
      <c r="F26" s="14"/>
      <c r="G26" s="14"/>
      <c r="H26" s="14"/>
      <c r="I26" s="38"/>
      <c r="J26" s="38"/>
      <c r="K26" s="14"/>
      <c r="L26" s="14"/>
      <c r="M26" s="14"/>
      <c r="N26" s="14"/>
      <c r="O26" s="14"/>
      <c r="P26" s="24"/>
      <c r="Q26" s="24"/>
      <c r="R26" s="14"/>
      <c r="S26" s="14"/>
      <c r="T26" s="16"/>
    </row>
    <row r="27" spans="1:20" ht="12.75">
      <c r="A27" s="18" t="s">
        <v>2</v>
      </c>
      <c r="B27" s="102">
        <f>SUM(B14:B26)</f>
        <v>212328.40000000002</v>
      </c>
      <c r="C27" s="103"/>
      <c r="D27" s="25">
        <f>SUM(D14:D26)</f>
        <v>213137.68</v>
      </c>
      <c r="E27" s="19"/>
      <c r="F27" s="25">
        <f>SUM(F14:F26)</f>
        <v>11695.2</v>
      </c>
      <c r="G27" s="25">
        <f>SUM(G14:G26)</f>
        <v>22390.96</v>
      </c>
      <c r="H27" s="19">
        <f>SUM(H14:H26)</f>
        <v>21051.36</v>
      </c>
      <c r="I27" s="25">
        <f>SUM(I14:I26)</f>
        <v>4900</v>
      </c>
      <c r="J27" s="25">
        <f>SUM(J14:J26)</f>
        <v>24559.92</v>
      </c>
      <c r="K27" s="19"/>
      <c r="L27" s="19"/>
      <c r="M27" s="19">
        <f aca="true" t="shared" si="0" ref="M27:R27">SUM(M14:M26)</f>
        <v>25729.44</v>
      </c>
      <c r="N27" s="19">
        <f t="shared" si="0"/>
        <v>27264.379999999997</v>
      </c>
      <c r="O27" s="19">
        <f t="shared" si="0"/>
        <v>0</v>
      </c>
      <c r="P27" s="25">
        <f t="shared" si="0"/>
        <v>0</v>
      </c>
      <c r="Q27" s="25">
        <f t="shared" si="0"/>
        <v>288</v>
      </c>
      <c r="R27" s="19">
        <f t="shared" si="0"/>
        <v>18712.32</v>
      </c>
      <c r="S27" s="19"/>
      <c r="T27" s="20">
        <f>SUM(T14:T26)</f>
        <v>156591.58000000002</v>
      </c>
    </row>
    <row r="28" spans="1:20" ht="12.75">
      <c r="A28" s="2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2" t="s">
        <v>12</v>
      </c>
      <c r="R28" s="80">
        <f>SUM(E12+D27-T27)</f>
        <v>28762.89599999995</v>
      </c>
      <c r="S28" s="80"/>
      <c r="T28" s="80"/>
    </row>
    <row r="29" ht="12.75">
      <c r="S29">
        <v>0</v>
      </c>
    </row>
    <row r="31" spans="7:20" ht="12.75">
      <c r="G31" s="4"/>
      <c r="M31" s="41" t="s">
        <v>10</v>
      </c>
      <c r="N31" s="41">
        <v>858.08</v>
      </c>
      <c r="O31" s="41" t="s">
        <v>49</v>
      </c>
      <c r="P31" s="41">
        <v>2999.66</v>
      </c>
      <c r="Q31" s="41" t="s">
        <v>50</v>
      </c>
      <c r="R31" s="42">
        <v>2457.56</v>
      </c>
      <c r="S31" s="42" t="s">
        <v>51</v>
      </c>
      <c r="T31" s="41" t="s">
        <v>51</v>
      </c>
    </row>
    <row r="32" spans="13:20" ht="12.75">
      <c r="M32" s="41" t="s">
        <v>9</v>
      </c>
      <c r="N32" s="41">
        <v>608.96</v>
      </c>
      <c r="O32" s="41" t="s">
        <v>49</v>
      </c>
      <c r="P32" s="41">
        <v>4619.06</v>
      </c>
      <c r="Q32" s="41" t="s">
        <v>50</v>
      </c>
      <c r="R32" s="42">
        <v>2570.75</v>
      </c>
      <c r="S32" s="42"/>
      <c r="T32" s="41" t="s">
        <v>51</v>
      </c>
    </row>
    <row r="33" spans="6:20" ht="12.75">
      <c r="F33" s="3"/>
      <c r="M33" s="41" t="s">
        <v>11</v>
      </c>
      <c r="N33" s="41">
        <v>692</v>
      </c>
      <c r="O33" s="41" t="s">
        <v>49</v>
      </c>
      <c r="P33" s="41">
        <v>4619.06</v>
      </c>
      <c r="Q33" s="41" t="s">
        <v>50</v>
      </c>
      <c r="R33" s="42">
        <v>2402.4</v>
      </c>
      <c r="S33" s="42"/>
      <c r="T33" s="41" t="s">
        <v>51</v>
      </c>
    </row>
    <row r="34" spans="13:20" ht="12.75">
      <c r="M34" s="41" t="s">
        <v>5</v>
      </c>
      <c r="N34" s="41">
        <v>996.6</v>
      </c>
      <c r="O34" s="41" t="s">
        <v>49</v>
      </c>
      <c r="P34" s="41">
        <v>2674.85</v>
      </c>
      <c r="Q34" s="41" t="s">
        <v>50</v>
      </c>
      <c r="R34" s="42">
        <v>1765.4</v>
      </c>
      <c r="S34" s="42"/>
      <c r="T34" s="41" t="s">
        <v>51</v>
      </c>
    </row>
    <row r="36" ht="12.75">
      <c r="F36" s="3"/>
    </row>
  </sheetData>
  <sheetProtection/>
  <mergeCells count="46">
    <mergeCell ref="R28:T28"/>
    <mergeCell ref="B20:C20"/>
    <mergeCell ref="B21:C21"/>
    <mergeCell ref="B22:C22"/>
    <mergeCell ref="B23:C23"/>
    <mergeCell ref="B24:C24"/>
    <mergeCell ref="B25:C25"/>
    <mergeCell ref="B18:C18"/>
    <mergeCell ref="B19:C19"/>
    <mergeCell ref="B26:C26"/>
    <mergeCell ref="B27:C27"/>
    <mergeCell ref="A12:D12"/>
    <mergeCell ref="B13:C13"/>
    <mergeCell ref="B15:C15"/>
    <mergeCell ref="B16:C16"/>
    <mergeCell ref="B17:C17"/>
    <mergeCell ref="A9:D9"/>
    <mergeCell ref="F9:O9"/>
    <mergeCell ref="B14:C14"/>
    <mergeCell ref="K6:K7"/>
    <mergeCell ref="L6:L7"/>
    <mergeCell ref="M6:M7"/>
    <mergeCell ref="F6:F7"/>
    <mergeCell ref="G6:G7"/>
    <mergeCell ref="H6:H7"/>
    <mergeCell ref="I6:I7"/>
    <mergeCell ref="P9:Q9"/>
    <mergeCell ref="A10:E10"/>
    <mergeCell ref="A11:E11"/>
    <mergeCell ref="F11:T11"/>
    <mergeCell ref="B6:B7"/>
    <mergeCell ref="T5:T7"/>
    <mergeCell ref="C6:C7"/>
    <mergeCell ref="J6:J7"/>
    <mergeCell ref="D6:D7"/>
    <mergeCell ref="E6:E7"/>
    <mergeCell ref="A2:T2"/>
    <mergeCell ref="A3:T3"/>
    <mergeCell ref="A4:E4"/>
    <mergeCell ref="F4:R4"/>
    <mergeCell ref="B5:E5"/>
    <mergeCell ref="N6:O6"/>
    <mergeCell ref="F5:O5"/>
    <mergeCell ref="P5:Q6"/>
    <mergeCell ref="R5:R7"/>
    <mergeCell ref="S5:S7"/>
  </mergeCells>
  <printOptions/>
  <pageMargins left="0.21875" right="0.15625" top="0.14583333333333334" bottom="0.14583333333333334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2019-03-21T05:58:08Z</cp:lastPrinted>
  <dcterms:created xsi:type="dcterms:W3CDTF">2007-02-04T12:22:59Z</dcterms:created>
  <dcterms:modified xsi:type="dcterms:W3CDTF">2019-05-29T07:11:04Z</dcterms:modified>
  <cp:category/>
  <cp:version/>
  <cp:contentType/>
  <cp:contentStatus/>
</cp:coreProperties>
</file>