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12225" windowHeight="4695"/>
  </bookViews>
  <sheets>
    <sheet name="2019" sheetId="13" r:id="rId1"/>
  </sheets>
  <definedNames>
    <definedName name="_xlnm.Print_Area" localSheetId="0">'2019'!$B$30:$P$33</definedName>
  </definedNames>
  <calcPr calcId="162913"/>
</workbook>
</file>

<file path=xl/calcChain.xml><?xml version="1.0" encoding="utf-8"?>
<calcChain xmlns="http://schemas.openxmlformats.org/spreadsheetml/2006/main">
  <c r="T7" i="13" l="1"/>
  <c r="E7" i="13"/>
  <c r="P17" i="13" l="1"/>
  <c r="N17" i="13" l="1"/>
  <c r="T17" i="13" l="1"/>
  <c r="R27" i="13"/>
  <c r="Q27" i="13"/>
  <c r="P27" i="13"/>
  <c r="O27" i="13"/>
  <c r="M27" i="13"/>
  <c r="J27" i="13"/>
  <c r="I27" i="13"/>
  <c r="H27" i="13"/>
  <c r="G27" i="13"/>
  <c r="F27" i="13"/>
  <c r="B27" i="13"/>
  <c r="N16" i="13" l="1"/>
  <c r="T16" i="13" s="1"/>
  <c r="N15" i="13" l="1"/>
  <c r="T15" i="13" s="1"/>
  <c r="N14" i="13" l="1"/>
  <c r="T14" i="13" s="1"/>
  <c r="N13" i="13"/>
  <c r="Q9" i="13"/>
  <c r="R9" i="13"/>
  <c r="P9" i="13"/>
  <c r="O9" i="13"/>
  <c r="M9" i="13"/>
  <c r="J9" i="13"/>
  <c r="I9" i="13"/>
  <c r="H9" i="13"/>
  <c r="G9" i="13"/>
  <c r="F9" i="13"/>
  <c r="D25" i="13"/>
  <c r="D27" i="13" s="1"/>
  <c r="N9" i="13"/>
  <c r="L9" i="13"/>
  <c r="K9" i="13"/>
  <c r="N27" i="13" l="1"/>
  <c r="T13" i="13"/>
  <c r="T27" i="13" s="1"/>
  <c r="T9" i="13"/>
  <c r="R28" i="13" l="1"/>
</calcChain>
</file>

<file path=xl/comments1.xml><?xml version="1.0" encoding="utf-8"?>
<comments xmlns="http://schemas.openxmlformats.org/spreadsheetml/2006/main">
  <authors>
    <author>User</author>
  </authors>
  <commentList>
    <comment ref="O1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500-замок навесной</t>
        </r>
      </text>
    </comment>
  </commentList>
</comments>
</file>

<file path=xl/sharedStrings.xml><?xml version="1.0" encoding="utf-8"?>
<sst xmlns="http://schemas.openxmlformats.org/spreadsheetml/2006/main" count="69" uniqueCount="56">
  <si>
    <t>Содержание</t>
  </si>
  <si>
    <t>январь</t>
  </si>
  <si>
    <t>февраль</t>
  </si>
  <si>
    <t>март</t>
  </si>
  <si>
    <t>апрель</t>
  </si>
  <si>
    <t>итого</t>
  </si>
  <si>
    <t>ремонт</t>
  </si>
  <si>
    <t>ИТОГО</t>
  </si>
  <si>
    <t>июль</t>
  </si>
  <si>
    <t>июнь</t>
  </si>
  <si>
    <t>май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</si>
  <si>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</si>
  <si>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</si>
  <si>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</si>
  <si>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</si>
  <si>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</si>
  <si>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</si>
  <si>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</si>
  <si>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</si>
  <si>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</si>
  <si>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</si>
  <si>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</si>
  <si>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</si>
  <si>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</si>
  <si>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</si>
  <si>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</si>
  <si>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</si>
  <si>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</si>
  <si>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</si>
  <si>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</si>
  <si>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</si>
  <si>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</si>
  <si>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</si>
  <si>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</si>
  <si>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</si>
  <si>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</si>
  <si>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</si>
  <si>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</si>
  <si>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</si>
  <si>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</si>
  <si>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</si>
  <si>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</si>
  <si>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</si>
  <si>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</si>
  <si>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</si>
  <si>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</si>
  <si>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</si>
  <si>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</si>
  <si>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</si>
  <si>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</si>
  <si>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х/в</t>
  </si>
  <si>
    <t>эл-во</t>
  </si>
  <si>
    <t>Нефрол.центр</t>
  </si>
  <si>
    <t>Информация о доходах и расходах по дому __Бойко 110__на 2019год.</t>
  </si>
  <si>
    <t>Работы по уборке придомовой территории</t>
  </si>
  <si>
    <t>замок навесной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</si>
</sst>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6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2" fontId="0" fillId="0" borderId="0" xfId="0" applyNumberFormat="1"/>
    <xf numFmtId="0" fontId="0" fillId="0" borderId="3" xfId="0" applyBorder="1"/>
    <xf numFmtId="4" fontId="0" fillId="0" borderId="0" xfId="0" applyNumberFormat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left" vertical="top" textRotation="90" wrapText="1"/>
    </xf>
    <xf numFmtId="2" fontId="7" fillId="6" borderId="7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5" fillId="6" borderId="3" xfId="0" applyNumberFormat="1" applyFont="1" applyFill="1" applyBorder="1" applyAlignment="1">
      <alignment horizontal="center"/>
    </xf>
    <xf numFmtId="2" fontId="1" fillId="7" borderId="5" xfId="0" applyNumberFormat="1" applyFont="1" applyFill="1" applyBorder="1" applyAlignment="1">
      <alignment horizontal="center" vertical="top" wrapText="1"/>
    </xf>
    <xf numFmtId="2" fontId="1" fillId="8" borderId="8" xfId="0" applyNumberFormat="1" applyFont="1" applyFill="1" applyBorder="1" applyAlignment="1">
      <alignment horizontal="center" vertical="top" wrapText="1"/>
    </xf>
    <xf numFmtId="2" fontId="1" fillId="8" borderId="13" xfId="0" applyNumberFormat="1" applyFont="1" applyFill="1" applyBorder="1" applyAlignment="1">
      <alignment horizontal="center" vertical="top" wrapText="1"/>
    </xf>
    <xf numFmtId="2" fontId="1" fillId="8" borderId="9" xfId="0" applyNumberFormat="1" applyFont="1" applyFill="1" applyBorder="1" applyAlignment="1">
      <alignment horizontal="center" vertical="top" wrapText="1"/>
    </xf>
    <xf numFmtId="17" fontId="5" fillId="2" borderId="3" xfId="0" applyNumberFormat="1" applyFont="1" applyFill="1" applyBorder="1" applyAlignment="1">
      <alignment horizontal="left"/>
    </xf>
    <xf numFmtId="165" fontId="1" fillId="8" borderId="3" xfId="0" applyNumberFormat="1" applyFont="1" applyFill="1" applyBorder="1"/>
    <xf numFmtId="165" fontId="1" fillId="8" borderId="5" xfId="0" applyNumberFormat="1" applyFont="1" applyFill="1" applyBorder="1"/>
    <xf numFmtId="4" fontId="1" fillId="8" borderId="3" xfId="0" applyNumberFormat="1" applyFont="1" applyFill="1" applyBorder="1"/>
    <xf numFmtId="17" fontId="5" fillId="9" borderId="3" xfId="0" applyNumberFormat="1" applyFont="1" applyFill="1" applyBorder="1" applyAlignment="1">
      <alignment horizontal="left" wrapText="1"/>
    </xf>
    <xf numFmtId="0" fontId="5" fillId="4" borderId="3" xfId="0" applyFont="1" applyFill="1" applyBorder="1"/>
    <xf numFmtId="165" fontId="1" fillId="4" borderId="3" xfId="0" applyNumberFormat="1" applyFont="1" applyFill="1" applyBorder="1"/>
    <xf numFmtId="4" fontId="7" fillId="4" borderId="3" xfId="0" applyNumberFormat="1" applyFont="1" applyFill="1" applyBorder="1"/>
    <xf numFmtId="0" fontId="5" fillId="0" borderId="0" xfId="0" applyFont="1" applyFill="1" applyBorder="1"/>
    <xf numFmtId="165" fontId="1" fillId="0" borderId="0" xfId="0" applyNumberFormat="1" applyFont="1" applyFill="1" applyBorder="1"/>
    <xf numFmtId="165" fontId="1" fillId="3" borderId="3" xfId="0" applyNumberFormat="1" applyFont="1" applyFill="1" applyBorder="1"/>
    <xf numFmtId="0" fontId="0" fillId="0" borderId="9" xfId="0" applyBorder="1" applyAlignment="1">
      <alignment horizontal="center"/>
    </xf>
    <xf numFmtId="2" fontId="1" fillId="0" borderId="5" xfId="0" applyNumberFormat="1" applyFont="1" applyBorder="1" applyAlignment="1">
      <alignment vertical="top" textRotation="90" wrapText="1"/>
    </xf>
    <xf numFmtId="0" fontId="9" fillId="6" borderId="3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top"/>
    </xf>
    <xf numFmtId="2" fontId="7" fillId="6" borderId="5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4" fontId="1" fillId="3" borderId="3" xfId="0" applyNumberFormat="1" applyFont="1" applyFill="1" applyBorder="1"/>
    <xf numFmtId="165" fontId="3" fillId="10" borderId="3" xfId="0" applyNumberFormat="1" applyFont="1" applyFill="1" applyBorder="1"/>
    <xf numFmtId="165" fontId="1" fillId="3" borderId="3" xfId="0" applyNumberFormat="1" applyFont="1" applyFill="1" applyBorder="1" applyAlignment="1"/>
    <xf numFmtId="165" fontId="3" fillId="7" borderId="3" xfId="0" applyNumberFormat="1" applyFont="1" applyFill="1" applyBorder="1"/>
    <xf numFmtId="165" fontId="3" fillId="4" borderId="3" xfId="0" applyNumberFormat="1" applyFont="1" applyFill="1" applyBorder="1"/>
    <xf numFmtId="165" fontId="8" fillId="0" borderId="0" xfId="0" applyNumberFormat="1" applyFont="1" applyFill="1" applyBorder="1"/>
    <xf numFmtId="2" fontId="1" fillId="6" borderId="3" xfId="0" applyNumberFormat="1" applyFont="1" applyFill="1" applyBorder="1" applyAlignment="1">
      <alignment horizontal="right" vertical="top" wrapText="1"/>
    </xf>
    <xf numFmtId="165" fontId="10" fillId="4" borderId="3" xfId="0" applyNumberFormat="1" applyFont="1" applyFill="1" applyBorder="1"/>
    <xf numFmtId="4" fontId="3" fillId="6" borderId="3" xfId="0" applyNumberFormat="1" applyFont="1" applyFill="1" applyBorder="1"/>
    <xf numFmtId="4" fontId="1" fillId="6" borderId="3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top"/>
    </xf>
    <xf numFmtId="0" fontId="0" fillId="8" borderId="0" xfId="0" applyFill="1"/>
    <xf numFmtId="2" fontId="7" fillId="6" borderId="4" xfId="0" applyNumberFormat="1" applyFont="1" applyFill="1" applyBorder="1" applyAlignment="1">
      <alignment vertical="top" wrapText="1"/>
    </xf>
    <xf numFmtId="2" fontId="7" fillId="6" borderId="9" xfId="0" applyNumberFormat="1" applyFont="1" applyFill="1" applyBorder="1" applyAlignment="1">
      <alignment vertical="top" wrapText="1"/>
    </xf>
    <xf numFmtId="2" fontId="2" fillId="8" borderId="4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2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textRotation="90" wrapText="1"/>
    </xf>
    <xf numFmtId="2" fontId="1" fillId="0" borderId="5" xfId="0" applyNumberFormat="1" applyFont="1" applyBorder="1" applyAlignment="1">
      <alignment horizontal="left" vertical="top" textRotation="90" wrapText="1"/>
    </xf>
    <xf numFmtId="2" fontId="5" fillId="0" borderId="1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9" xfId="0" applyNumberFormat="1" applyFont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2" fontId="2" fillId="8" borderId="4" xfId="0" applyNumberFormat="1" applyFont="1" applyFill="1" applyBorder="1" applyAlignment="1">
      <alignment horizontal="center" vertical="top" wrapText="1"/>
    </xf>
    <xf numFmtId="2" fontId="2" fillId="8" borderId="8" xfId="0" applyNumberFormat="1" applyFont="1" applyFill="1" applyBorder="1" applyAlignment="1">
      <alignment horizontal="center" vertical="top" wrapText="1"/>
    </xf>
    <xf numFmtId="2" fontId="2" fillId="8" borderId="9" xfId="0" applyNumberFormat="1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165" fontId="8" fillId="0" borderId="11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0" fillId="5" borderId="9" xfId="0" applyFill="1" applyBorder="1"/>
    <xf numFmtId="2" fontId="1" fillId="0" borderId="1" xfId="0" applyNumberFormat="1" applyFont="1" applyBorder="1" applyAlignment="1">
      <alignment horizontal="center" textRotation="90" wrapText="1"/>
    </xf>
    <xf numFmtId="2" fontId="1" fillId="0" borderId="2" xfId="0" applyNumberFormat="1" applyFont="1" applyBorder="1" applyAlignment="1">
      <alignment horizontal="center" textRotation="90" wrapText="1"/>
    </xf>
    <xf numFmtId="2" fontId="1" fillId="0" borderId="5" xfId="0" applyNumberFormat="1" applyFont="1" applyBorder="1" applyAlignment="1">
      <alignment horizontal="center" textRotation="90" wrapText="1"/>
    </xf>
    <xf numFmtId="165" fontId="1" fillId="4" borderId="4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34"/>
  <sheetViews>
    <sheetView tabSelected="1" zoomScaleNormal="100" workbookViewId="0">
      <selection activeCell="A8" sqref="A8:D8"/>
    </sheetView>
  </sheetViews>
  <sheetFormatPr defaultRowHeight="12.75" x14ac:dyDescent="0.2"/>
  <cols>
    <col min="10" max="10" width="9.140625" customWidth="1"/>
    <col min="11" max="12" width="9.140625" hidden="1" customWidth="1"/>
    <col min="14" max="14" width="9.7109375" customWidth="1"/>
    <col min="19" max="19" width="9.140625" hidden="1" customWidth="1"/>
    <col min="21" max="21" width="9.7109375" bestFit="1" customWidth="1"/>
  </cols>
  <sheetData>
    <row r="1" spans="1:22" ht="15.75" x14ac:dyDescent="0.2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2" x14ac:dyDescent="0.2">
      <c r="A3" s="50"/>
      <c r="B3" s="47"/>
      <c r="C3" s="47"/>
      <c r="D3" s="47"/>
      <c r="E3" s="51"/>
      <c r="F3" s="48" t="s">
        <v>14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9"/>
      <c r="S3" s="25"/>
      <c r="T3" s="2"/>
    </row>
    <row r="4" spans="1:22" x14ac:dyDescent="0.2">
      <c r="A4" s="4"/>
      <c r="B4" s="55" t="s">
        <v>15</v>
      </c>
      <c r="C4" s="56"/>
      <c r="D4" s="56"/>
      <c r="E4" s="57"/>
      <c r="F4" s="58" t="s">
        <v>0</v>
      </c>
      <c r="G4" s="59"/>
      <c r="H4" s="59"/>
      <c r="I4" s="59"/>
      <c r="J4" s="59"/>
      <c r="K4" s="59"/>
      <c r="L4" s="59"/>
      <c r="M4" s="59"/>
      <c r="N4" s="59"/>
      <c r="O4" s="59"/>
      <c r="P4" s="60" t="s">
        <v>16</v>
      </c>
      <c r="Q4" s="61"/>
      <c r="R4" s="64" t="s">
        <v>17</v>
      </c>
      <c r="S4" s="99" t="s">
        <v>48</v>
      </c>
      <c r="T4" s="67" t="s">
        <v>7</v>
      </c>
    </row>
    <row r="5" spans="1:22" x14ac:dyDescent="0.2">
      <c r="A5" s="5"/>
      <c r="B5" s="70" t="s">
        <v>18</v>
      </c>
      <c r="C5" s="70" t="s">
        <v>6</v>
      </c>
      <c r="D5" s="70" t="s">
        <v>19</v>
      </c>
      <c r="E5" s="74" t="s">
        <v>5</v>
      </c>
      <c r="F5" s="72" t="s">
        <v>20</v>
      </c>
      <c r="G5" s="72" t="s">
        <v>54</v>
      </c>
      <c r="H5" s="72" t="s">
        <v>21</v>
      </c>
      <c r="I5" s="72" t="s">
        <v>22</v>
      </c>
      <c r="J5" s="72" t="s">
        <v>23</v>
      </c>
      <c r="K5" s="72" t="s">
        <v>24</v>
      </c>
      <c r="L5" s="72" t="s">
        <v>25</v>
      </c>
      <c r="M5" s="72" t="s">
        <v>26</v>
      </c>
      <c r="N5" s="79" t="s">
        <v>27</v>
      </c>
      <c r="O5" s="81"/>
      <c r="P5" s="62"/>
      <c r="Q5" s="63"/>
      <c r="R5" s="65"/>
      <c r="S5" s="100"/>
      <c r="T5" s="68"/>
    </row>
    <row r="6" spans="1:22" ht="129.75" x14ac:dyDescent="0.2">
      <c r="A6" s="7"/>
      <c r="B6" s="71"/>
      <c r="C6" s="71"/>
      <c r="D6" s="71"/>
      <c r="E6" s="75"/>
      <c r="F6" s="73"/>
      <c r="G6" s="73"/>
      <c r="H6" s="73"/>
      <c r="I6" s="73"/>
      <c r="J6" s="73"/>
      <c r="K6" s="73"/>
      <c r="L6" s="73"/>
      <c r="M6" s="73"/>
      <c r="N6" s="26" t="s">
        <v>47</v>
      </c>
      <c r="O6" s="26" t="s">
        <v>49</v>
      </c>
      <c r="P6" s="6" t="s">
        <v>28</v>
      </c>
      <c r="Q6" s="6" t="s">
        <v>29</v>
      </c>
      <c r="R6" s="66"/>
      <c r="S6" s="101"/>
      <c r="T6" s="69"/>
    </row>
    <row r="7" spans="1:22" ht="15" x14ac:dyDescent="0.25">
      <c r="A7" s="27">
        <v>2019</v>
      </c>
      <c r="B7" s="28">
        <v>11.1</v>
      </c>
      <c r="C7" s="42">
        <v>2.2999999999999998</v>
      </c>
      <c r="D7" s="28">
        <v>1.6</v>
      </c>
      <c r="E7" s="9">
        <f>SUM(B7:D7)</f>
        <v>14.999999999999998</v>
      </c>
      <c r="F7" s="38">
        <v>1</v>
      </c>
      <c r="G7" s="38">
        <v>2.2400000000000002</v>
      </c>
      <c r="H7" s="38">
        <v>1.8</v>
      </c>
      <c r="I7" s="38">
        <v>0.26</v>
      </c>
      <c r="J7" s="38">
        <v>2.6</v>
      </c>
      <c r="K7" s="38">
        <v>0</v>
      </c>
      <c r="L7" s="38">
        <v>0</v>
      </c>
      <c r="M7" s="38">
        <v>2.2000000000000002</v>
      </c>
      <c r="N7" s="38">
        <v>0</v>
      </c>
      <c r="O7" s="38">
        <v>1</v>
      </c>
      <c r="P7" s="44">
        <v>1.3</v>
      </c>
      <c r="Q7" s="45">
        <v>1</v>
      </c>
      <c r="R7" s="29">
        <v>1.6</v>
      </c>
      <c r="S7" s="29"/>
      <c r="T7" s="8">
        <f>SUM(F7:S7)</f>
        <v>15.000000000000002</v>
      </c>
    </row>
    <row r="8" spans="1:22" ht="22.5" x14ac:dyDescent="0.2">
      <c r="A8" s="76" t="s">
        <v>30</v>
      </c>
      <c r="B8" s="77"/>
      <c r="C8" s="77"/>
      <c r="D8" s="78"/>
      <c r="E8" s="41">
        <v>2507.1</v>
      </c>
      <c r="F8" s="79" t="s">
        <v>31</v>
      </c>
      <c r="G8" s="80"/>
      <c r="H8" s="80"/>
      <c r="I8" s="80"/>
      <c r="J8" s="80"/>
      <c r="K8" s="80"/>
      <c r="L8" s="80"/>
      <c r="M8" s="80"/>
      <c r="N8" s="80"/>
      <c r="O8" s="81"/>
      <c r="P8" s="82" t="s">
        <v>32</v>
      </c>
      <c r="Q8" s="83"/>
      <c r="R8" s="8" t="s">
        <v>33</v>
      </c>
      <c r="S8" s="8">
        <v>0</v>
      </c>
      <c r="T8" s="8"/>
      <c r="V8" s="1"/>
    </row>
    <row r="9" spans="1:22" x14ac:dyDescent="0.2">
      <c r="A9" s="84" t="s">
        <v>34</v>
      </c>
      <c r="B9" s="85"/>
      <c r="C9" s="85"/>
      <c r="D9" s="85"/>
      <c r="E9" s="86"/>
      <c r="F9" s="10">
        <f>F7*E8</f>
        <v>2507.1</v>
      </c>
      <c r="G9" s="10">
        <f>G7*E8</f>
        <v>5615.9040000000005</v>
      </c>
      <c r="H9" s="10">
        <f>H7*E8</f>
        <v>4512.78</v>
      </c>
      <c r="I9" s="10">
        <f>I7*E8</f>
        <v>651.846</v>
      </c>
      <c r="J9" s="10">
        <f>J7*E8</f>
        <v>6518.46</v>
      </c>
      <c r="K9" s="10" t="e">
        <f>SUM(#REF!*2002.5)</f>
        <v>#REF!</v>
      </c>
      <c r="L9" s="10" t="e">
        <f>SUM(#REF!*2002.5)</f>
        <v>#REF!</v>
      </c>
      <c r="M9" s="10">
        <f>M7*E8</f>
        <v>5515.62</v>
      </c>
      <c r="N9" s="10">
        <f>E8*N7</f>
        <v>0</v>
      </c>
      <c r="O9" s="10">
        <f>O7*E8</f>
        <v>2507.1</v>
      </c>
      <c r="P9" s="10">
        <f>P7*E8</f>
        <v>3259.23</v>
      </c>
      <c r="Q9" s="10">
        <f>Q7*E8</f>
        <v>2507.1</v>
      </c>
      <c r="R9" s="10">
        <f>R7*E8</f>
        <v>4011.36</v>
      </c>
      <c r="S9" s="10">
        <v>0</v>
      </c>
      <c r="T9" s="10">
        <f>F9+G9+H9+I9+J9+M9+N9+O9+P9+Q9+R9</f>
        <v>37606.5</v>
      </c>
    </row>
    <row r="10" spans="1:22" x14ac:dyDescent="0.2">
      <c r="A10" s="95" t="s">
        <v>35</v>
      </c>
      <c r="B10" s="95"/>
      <c r="C10" s="95"/>
      <c r="D10" s="95"/>
      <c r="E10" s="96"/>
      <c r="F10" s="87" t="s">
        <v>36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V10" s="1"/>
    </row>
    <row r="11" spans="1:22" x14ac:dyDescent="0.2">
      <c r="A11" s="90" t="s">
        <v>37</v>
      </c>
      <c r="B11" s="90"/>
      <c r="C11" s="90"/>
      <c r="D11" s="91"/>
      <c r="E11" s="40">
        <v>99786.0799999999</v>
      </c>
      <c r="F11" s="46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</row>
    <row r="12" spans="1:22" x14ac:dyDescent="0.2">
      <c r="A12" s="30"/>
      <c r="B12" s="97" t="s">
        <v>46</v>
      </c>
      <c r="C12" s="97"/>
      <c r="D12" s="31" t="s">
        <v>35</v>
      </c>
      <c r="E12" s="32" t="s">
        <v>13</v>
      </c>
      <c r="F12" s="46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</row>
    <row r="13" spans="1:22" x14ac:dyDescent="0.2">
      <c r="A13" s="14" t="s">
        <v>38</v>
      </c>
      <c r="B13" s="93">
        <v>36700.589999999997</v>
      </c>
      <c r="C13" s="98"/>
      <c r="D13" s="33">
        <v>23998.97</v>
      </c>
      <c r="E13" s="34"/>
      <c r="F13" s="15">
        <v>2507.1</v>
      </c>
      <c r="G13" s="15">
        <v>5605.75</v>
      </c>
      <c r="H13" s="16">
        <v>4512.78</v>
      </c>
      <c r="I13" s="15">
        <v>1400</v>
      </c>
      <c r="J13" s="15">
        <v>6518.46</v>
      </c>
      <c r="K13" s="15"/>
      <c r="L13" s="15"/>
      <c r="M13" s="15">
        <v>5515.62</v>
      </c>
      <c r="N13" s="15">
        <f>13952.4+1115.94</f>
        <v>15068.34</v>
      </c>
      <c r="O13" s="15">
        <v>0</v>
      </c>
      <c r="P13" s="35">
        <v>17350</v>
      </c>
      <c r="Q13" s="35">
        <v>0</v>
      </c>
      <c r="R13" s="15">
        <v>4011.36</v>
      </c>
      <c r="S13" s="15">
        <v>0</v>
      </c>
      <c r="T13" s="17">
        <f>SUM(F13:S13)</f>
        <v>62489.41</v>
      </c>
      <c r="U13" s="3"/>
    </row>
    <row r="14" spans="1:22" x14ac:dyDescent="0.2">
      <c r="A14" s="14" t="s">
        <v>39</v>
      </c>
      <c r="B14" s="93">
        <v>41728.769999999997</v>
      </c>
      <c r="C14" s="94"/>
      <c r="D14" s="33">
        <v>27672.85</v>
      </c>
      <c r="E14" s="34"/>
      <c r="F14" s="15">
        <v>2507.1</v>
      </c>
      <c r="G14" s="15">
        <v>5605.75</v>
      </c>
      <c r="H14" s="16">
        <v>4512.78</v>
      </c>
      <c r="I14" s="15">
        <v>1400</v>
      </c>
      <c r="J14" s="15">
        <v>6518.46</v>
      </c>
      <c r="K14" s="15"/>
      <c r="L14" s="15"/>
      <c r="M14" s="15">
        <v>5515.62</v>
      </c>
      <c r="N14" s="15">
        <f>12540.55+4035.85</f>
        <v>16576.399999999998</v>
      </c>
      <c r="O14" s="15">
        <v>0</v>
      </c>
      <c r="P14" s="35">
        <v>1156</v>
      </c>
      <c r="Q14" s="35">
        <v>0</v>
      </c>
      <c r="R14" s="15">
        <v>4011.36</v>
      </c>
      <c r="S14" s="15"/>
      <c r="T14" s="17">
        <f>SUM(F14:S14)</f>
        <v>47803.47</v>
      </c>
      <c r="U14" s="3"/>
    </row>
    <row r="15" spans="1:22" x14ac:dyDescent="0.2">
      <c r="A15" s="14" t="s">
        <v>3</v>
      </c>
      <c r="B15" s="93">
        <v>43070.97</v>
      </c>
      <c r="C15" s="94"/>
      <c r="D15" s="33">
        <v>40829</v>
      </c>
      <c r="E15" s="34"/>
      <c r="F15" s="15">
        <v>2507.1</v>
      </c>
      <c r="G15" s="15">
        <v>5605.75</v>
      </c>
      <c r="H15" s="16">
        <v>4512.78</v>
      </c>
      <c r="I15" s="15">
        <v>1400</v>
      </c>
      <c r="J15" s="15">
        <v>6518.46</v>
      </c>
      <c r="K15" s="15"/>
      <c r="L15" s="15"/>
      <c r="M15" s="15">
        <v>5515.62</v>
      </c>
      <c r="N15" s="15">
        <f>10879.55+3726.45</f>
        <v>14606</v>
      </c>
      <c r="O15" s="15">
        <v>0</v>
      </c>
      <c r="P15" s="35">
        <v>0</v>
      </c>
      <c r="Q15" s="35">
        <v>0</v>
      </c>
      <c r="R15" s="15">
        <v>4011.36</v>
      </c>
      <c r="S15" s="15"/>
      <c r="T15" s="17">
        <f>SUM(F15:S15)</f>
        <v>44677.07</v>
      </c>
      <c r="U15" s="3"/>
    </row>
    <row r="16" spans="1:22" x14ac:dyDescent="0.2">
      <c r="A16" s="14" t="s">
        <v>40</v>
      </c>
      <c r="B16" s="93">
        <v>41528.519999999997</v>
      </c>
      <c r="C16" s="94"/>
      <c r="D16" s="33">
        <v>41393.18</v>
      </c>
      <c r="E16" s="34"/>
      <c r="F16" s="15">
        <v>2507.1</v>
      </c>
      <c r="G16" s="15">
        <v>5605.75</v>
      </c>
      <c r="H16" s="16">
        <v>4512.78</v>
      </c>
      <c r="I16" s="15">
        <v>700</v>
      </c>
      <c r="J16" s="15">
        <v>6518.46</v>
      </c>
      <c r="K16" s="15"/>
      <c r="L16" s="15"/>
      <c r="M16" s="15">
        <v>5515.62</v>
      </c>
      <c r="N16" s="15">
        <f>12872.75+2552.55</f>
        <v>15425.3</v>
      </c>
      <c r="O16" s="15">
        <v>500</v>
      </c>
      <c r="P16" s="35">
        <v>0</v>
      </c>
      <c r="Q16" s="35">
        <v>0</v>
      </c>
      <c r="R16" s="15">
        <v>4011.36</v>
      </c>
      <c r="S16" s="15"/>
      <c r="T16" s="17">
        <f>SUM(F16:S16)</f>
        <v>45296.369999999995</v>
      </c>
    </row>
    <row r="17" spans="1:20" x14ac:dyDescent="0.2">
      <c r="A17" s="14" t="s">
        <v>10</v>
      </c>
      <c r="B17" s="93">
        <v>42169.47</v>
      </c>
      <c r="C17" s="94"/>
      <c r="D17" s="33">
        <v>38998.19</v>
      </c>
      <c r="E17" s="34"/>
      <c r="F17" s="15">
        <v>2507.1</v>
      </c>
      <c r="G17" s="15">
        <v>5605.75</v>
      </c>
      <c r="H17" s="16">
        <v>4512.78</v>
      </c>
      <c r="I17" s="15">
        <v>0</v>
      </c>
      <c r="J17" s="15">
        <v>6518.46</v>
      </c>
      <c r="K17" s="15"/>
      <c r="L17" s="15"/>
      <c r="M17" s="15">
        <v>5515.62</v>
      </c>
      <c r="N17" s="15">
        <f>13454.1+1369.55</f>
        <v>14823.65</v>
      </c>
      <c r="O17" s="15">
        <v>0</v>
      </c>
      <c r="P17" s="35">
        <f>12219+24268+398</f>
        <v>36885</v>
      </c>
      <c r="Q17" s="35">
        <v>0</v>
      </c>
      <c r="R17" s="15">
        <v>4011.36</v>
      </c>
      <c r="S17" s="15"/>
      <c r="T17" s="17">
        <f>SUM(F17:S17)</f>
        <v>80379.72</v>
      </c>
    </row>
    <row r="18" spans="1:20" x14ac:dyDescent="0.2">
      <c r="A18" s="14" t="s">
        <v>9</v>
      </c>
      <c r="B18" s="93"/>
      <c r="C18" s="94"/>
      <c r="D18" s="33"/>
      <c r="E18" s="34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35"/>
      <c r="Q18" s="35"/>
      <c r="R18" s="15"/>
      <c r="S18" s="15"/>
      <c r="T18" s="17"/>
    </row>
    <row r="19" spans="1:20" x14ac:dyDescent="0.2">
      <c r="A19" s="14" t="s">
        <v>8</v>
      </c>
      <c r="B19" s="93"/>
      <c r="C19" s="94"/>
      <c r="D19" s="33"/>
      <c r="E19" s="34"/>
      <c r="F19" s="15"/>
      <c r="G19" s="15"/>
      <c r="H19" s="16"/>
      <c r="I19" s="15"/>
      <c r="J19" s="15"/>
      <c r="K19" s="15"/>
      <c r="L19" s="15"/>
      <c r="M19" s="15"/>
      <c r="N19" s="15"/>
      <c r="O19" s="15"/>
      <c r="P19" s="35"/>
      <c r="Q19" s="35"/>
      <c r="R19" s="15"/>
      <c r="S19" s="15"/>
      <c r="T19" s="17"/>
    </row>
    <row r="20" spans="1:20" x14ac:dyDescent="0.2">
      <c r="A20" s="14" t="s">
        <v>11</v>
      </c>
      <c r="B20" s="93"/>
      <c r="C20" s="94"/>
      <c r="D20" s="33"/>
      <c r="E20" s="34"/>
      <c r="F20" s="15"/>
      <c r="G20" s="15"/>
      <c r="H20" s="16"/>
      <c r="I20" s="15"/>
      <c r="J20" s="15"/>
      <c r="K20" s="15"/>
      <c r="L20" s="15"/>
      <c r="M20" s="15"/>
      <c r="N20" s="15"/>
      <c r="O20" s="15"/>
      <c r="P20" s="35"/>
      <c r="Q20" s="35"/>
      <c r="R20" s="15"/>
      <c r="S20" s="15"/>
      <c r="T20" s="17"/>
    </row>
    <row r="21" spans="1:20" x14ac:dyDescent="0.2">
      <c r="A21" s="14" t="s">
        <v>41</v>
      </c>
      <c r="B21" s="93"/>
      <c r="C21" s="94"/>
      <c r="D21" s="33"/>
      <c r="E21" s="34"/>
      <c r="F21" s="15"/>
      <c r="G21" s="15"/>
      <c r="H21" s="16"/>
      <c r="I21" s="15"/>
      <c r="J21" s="15"/>
      <c r="K21" s="15"/>
      <c r="L21" s="15"/>
      <c r="M21" s="15"/>
      <c r="N21" s="15"/>
      <c r="O21" s="15"/>
      <c r="P21" s="35"/>
      <c r="Q21" s="35"/>
      <c r="R21" s="15"/>
      <c r="S21" s="15"/>
      <c r="T21" s="17"/>
    </row>
    <row r="22" spans="1:20" x14ac:dyDescent="0.2">
      <c r="A22" s="14" t="s">
        <v>42</v>
      </c>
      <c r="B22" s="93"/>
      <c r="C22" s="94"/>
      <c r="D22" s="33"/>
      <c r="E22" s="34"/>
      <c r="F22" s="15"/>
      <c r="G22" s="15"/>
      <c r="H22" s="16"/>
      <c r="I22" s="15"/>
      <c r="J22" s="15"/>
      <c r="K22" s="15"/>
      <c r="L22" s="15"/>
      <c r="M22" s="15"/>
      <c r="N22" s="15"/>
      <c r="O22" s="15"/>
      <c r="P22" s="35"/>
      <c r="Q22" s="35"/>
      <c r="R22" s="15"/>
      <c r="S22" s="15"/>
      <c r="T22" s="17"/>
    </row>
    <row r="23" spans="1:20" x14ac:dyDescent="0.2">
      <c r="A23" s="14" t="s">
        <v>43</v>
      </c>
      <c r="B23" s="93"/>
      <c r="C23" s="94"/>
      <c r="D23" s="33"/>
      <c r="E23" s="34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35"/>
      <c r="Q23" s="35"/>
      <c r="R23" s="15"/>
      <c r="S23" s="15"/>
      <c r="T23" s="17"/>
    </row>
    <row r="24" spans="1:20" x14ac:dyDescent="0.2">
      <c r="A24" s="14" t="s">
        <v>44</v>
      </c>
      <c r="B24" s="93"/>
      <c r="C24" s="94"/>
      <c r="D24" s="33"/>
      <c r="E24" s="34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35"/>
      <c r="Q24" s="35"/>
      <c r="R24" s="15"/>
      <c r="S24" s="15"/>
      <c r="T24" s="17"/>
    </row>
    <row r="25" spans="1:20" ht="24" x14ac:dyDescent="0.2">
      <c r="A25" s="18" t="s">
        <v>45</v>
      </c>
      <c r="B25" s="93">
        <v>0</v>
      </c>
      <c r="C25" s="94"/>
      <c r="D25" s="33">
        <f>900</f>
        <v>900</v>
      </c>
      <c r="E25" s="2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  <c r="Q25" s="35"/>
      <c r="R25" s="15"/>
      <c r="S25" s="15"/>
      <c r="T25" s="17"/>
    </row>
    <row r="26" spans="1:20" ht="24" x14ac:dyDescent="0.2">
      <c r="A26" s="18" t="s">
        <v>52</v>
      </c>
      <c r="B26" s="93">
        <v>0</v>
      </c>
      <c r="C26" s="94"/>
      <c r="D26" s="33">
        <v>24202.5</v>
      </c>
      <c r="E26" s="2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5"/>
      <c r="Q26" s="35"/>
      <c r="R26" s="15"/>
      <c r="S26" s="15"/>
      <c r="T26" s="17"/>
    </row>
    <row r="27" spans="1:20" x14ac:dyDescent="0.2">
      <c r="A27" s="19" t="s">
        <v>5</v>
      </c>
      <c r="B27" s="102">
        <f>SUM(B13:B26)</f>
        <v>205198.31999999998</v>
      </c>
      <c r="C27" s="103"/>
      <c r="D27" s="36">
        <f>SUM(D13:D26)</f>
        <v>197994.69</v>
      </c>
      <c r="E27" s="20"/>
      <c r="F27" s="20">
        <f>SUM(F13:F26)</f>
        <v>12535.5</v>
      </c>
      <c r="G27" s="20">
        <f>SUM(G13:G26)</f>
        <v>28028.75</v>
      </c>
      <c r="H27" s="20">
        <f>SUM(H13:H26)</f>
        <v>22563.899999999998</v>
      </c>
      <c r="I27" s="20">
        <f>SUM(I13:I26)</f>
        <v>4900</v>
      </c>
      <c r="J27" s="20">
        <f>SUM(J13:J26)</f>
        <v>32592.3</v>
      </c>
      <c r="K27" s="20"/>
      <c r="L27" s="20"/>
      <c r="M27" s="20">
        <f t="shared" ref="M27:R27" si="0">SUM(M13:M26)</f>
        <v>27578.1</v>
      </c>
      <c r="N27" s="20">
        <f t="shared" si="0"/>
        <v>76499.689999999988</v>
      </c>
      <c r="O27" s="20">
        <f t="shared" si="0"/>
        <v>500</v>
      </c>
      <c r="P27" s="39">
        <f t="shared" si="0"/>
        <v>55391</v>
      </c>
      <c r="Q27" s="36">
        <f t="shared" si="0"/>
        <v>0</v>
      </c>
      <c r="R27" s="20">
        <f t="shared" si="0"/>
        <v>20056.8</v>
      </c>
      <c r="S27" s="20"/>
      <c r="T27" s="21">
        <f>SUM(T13:T26)</f>
        <v>280646.04000000004</v>
      </c>
    </row>
    <row r="28" spans="1:20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7" t="s">
        <v>12</v>
      </c>
      <c r="R28" s="92">
        <f>E11+D27-T27</f>
        <v>17134.729999999865</v>
      </c>
      <c r="S28" s="92"/>
      <c r="T28" s="92"/>
    </row>
    <row r="30" spans="1:20" x14ac:dyDescent="0.2">
      <c r="B30" t="s">
        <v>4</v>
      </c>
      <c r="C30">
        <v>500</v>
      </c>
      <c r="D30" t="s">
        <v>55</v>
      </c>
      <c r="J30" s="43" t="s">
        <v>1</v>
      </c>
      <c r="K30" s="43"/>
      <c r="L30" s="43"/>
      <c r="M30" s="43">
        <v>13952.4</v>
      </c>
      <c r="N30" s="43" t="s">
        <v>50</v>
      </c>
      <c r="O30" s="43">
        <v>1115.94</v>
      </c>
      <c r="P30" s="43" t="s">
        <v>51</v>
      </c>
    </row>
    <row r="31" spans="1:20" x14ac:dyDescent="0.2">
      <c r="J31" s="43" t="s">
        <v>2</v>
      </c>
      <c r="K31" s="43"/>
      <c r="L31" s="43"/>
      <c r="M31" s="43">
        <v>12540.55</v>
      </c>
      <c r="N31" s="43" t="s">
        <v>50</v>
      </c>
      <c r="O31" s="43">
        <v>4035.85</v>
      </c>
      <c r="P31" s="43" t="s">
        <v>51</v>
      </c>
    </row>
    <row r="32" spans="1:20" x14ac:dyDescent="0.2">
      <c r="J32" s="43" t="s">
        <v>3</v>
      </c>
      <c r="K32" s="43"/>
      <c r="L32" s="43"/>
      <c r="M32" s="43">
        <v>10879.55</v>
      </c>
      <c r="N32" s="43" t="s">
        <v>50</v>
      </c>
      <c r="O32" s="43">
        <v>3726.45</v>
      </c>
      <c r="P32" s="43" t="s">
        <v>51</v>
      </c>
    </row>
    <row r="33" spans="10:16" x14ac:dyDescent="0.2">
      <c r="J33" s="43" t="s">
        <v>4</v>
      </c>
      <c r="K33" s="43"/>
      <c r="L33" s="43"/>
      <c r="M33" s="43">
        <v>12872.75</v>
      </c>
      <c r="N33" s="43" t="s">
        <v>50</v>
      </c>
      <c r="O33" s="43">
        <v>2552.5500000000002</v>
      </c>
      <c r="P33" s="43" t="s">
        <v>51</v>
      </c>
    </row>
    <row r="34" spans="10:16" x14ac:dyDescent="0.2">
      <c r="J34" s="43" t="s">
        <v>10</v>
      </c>
      <c r="K34" s="43"/>
      <c r="L34" s="43"/>
      <c r="M34" s="43">
        <v>13454.1</v>
      </c>
      <c r="N34" s="43" t="s">
        <v>50</v>
      </c>
      <c r="O34" s="43">
        <v>1369.55</v>
      </c>
      <c r="P34" s="43" t="s">
        <v>51</v>
      </c>
    </row>
  </sheetData>
  <mergeCells count="47">
    <mergeCell ref="R28:T28"/>
    <mergeCell ref="B19:C19"/>
    <mergeCell ref="B20:C20"/>
    <mergeCell ref="B21:C21"/>
    <mergeCell ref="B22:C22"/>
    <mergeCell ref="B24:C24"/>
    <mergeCell ref="B18:C18"/>
    <mergeCell ref="B25:C25"/>
    <mergeCell ref="B26:C26"/>
    <mergeCell ref="B27:C27"/>
    <mergeCell ref="B23:C23"/>
    <mergeCell ref="P8:Q8"/>
    <mergeCell ref="A9:E9"/>
    <mergeCell ref="A10:E10"/>
    <mergeCell ref="F10:T10"/>
    <mergeCell ref="A8:D8"/>
    <mergeCell ref="F8:O8"/>
    <mergeCell ref="B15:C15"/>
    <mergeCell ref="B16:C16"/>
    <mergeCell ref="B5:B6"/>
    <mergeCell ref="D5:D6"/>
    <mergeCell ref="E5:E6"/>
    <mergeCell ref="J5:J6"/>
    <mergeCell ref="H5:H6"/>
    <mergeCell ref="I5:I6"/>
    <mergeCell ref="B14:C14"/>
    <mergeCell ref="A11:D11"/>
    <mergeCell ref="B12:C12"/>
    <mergeCell ref="B13:C13"/>
    <mergeCell ref="F5:F6"/>
    <mergeCell ref="G5:G6"/>
    <mergeCell ref="B17:C17"/>
    <mergeCell ref="A1:T1"/>
    <mergeCell ref="A2:T2"/>
    <mergeCell ref="A3:E3"/>
    <mergeCell ref="F3:R3"/>
    <mergeCell ref="B4:E4"/>
    <mergeCell ref="T4:T6"/>
    <mergeCell ref="C5:C6"/>
    <mergeCell ref="N5:O5"/>
    <mergeCell ref="F4:O4"/>
    <mergeCell ref="P4:Q5"/>
    <mergeCell ref="R4:R6"/>
    <mergeCell ref="S4:S6"/>
    <mergeCell ref="K5:K6"/>
    <mergeCell ref="L5:L6"/>
    <mergeCell ref="M5:M6"/>
  </mergeCells>
  <pageMargins left="0.7" right="0.7" top="0.75" bottom="0.75" header="0.3" footer="0.3"/>
  <pageSetup paperSize="9" scale="8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2019-05-28T10:16:04Z</cp:lastPrinted>
  <dcterms:created xsi:type="dcterms:W3CDTF">2007-02-04T12:22:59Z</dcterms:created>
  <dcterms:modified xsi:type="dcterms:W3CDTF">2019-07-02T11:32:29Z</dcterms:modified>
</cp:coreProperties>
</file>