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2225" windowHeight="4695" activeTab="0"/>
  </bookViews>
  <sheets>
    <sheet name="2019" sheetId="1" r:id="rId1"/>
  </sheets>
  <definedNames>
    <definedName name="_xlnm.Print_Area" localSheetId="0">'2019'!$B$35:$Q$38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O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3000-выкапывание траншеи под канализациеей 12м</t>
        </r>
      </text>
    </comment>
    <comment ref="O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1500-замена батарейки на теплоузле
15752-уборка подвальных помещений</t>
        </r>
      </text>
    </comment>
    <comment ref="O1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1100-1-й подъезд ремонт домофонной сети
3000-4й подъезд замена дверного доводчика</t>
        </r>
      </text>
    </comment>
    <comment ref="G1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5390-разовая премия</t>
        </r>
      </text>
    </comment>
    <comment ref="O1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3000-ремонт песочницы</t>
        </r>
      </text>
    </comment>
  </commentList>
</comments>
</file>

<file path=xl/sharedStrings.xml><?xml version="1.0" encoding="utf-8"?>
<sst xmlns="http://schemas.openxmlformats.org/spreadsheetml/2006/main" count="87" uniqueCount="66">
  <si>
    <t>июль</t>
  </si>
  <si>
    <t>август</t>
  </si>
  <si>
    <t>Содержание</t>
  </si>
  <si>
    <t>март</t>
  </si>
  <si>
    <t>ремонт</t>
  </si>
  <si>
    <t>итого</t>
  </si>
  <si>
    <t>май</t>
  </si>
  <si>
    <t>Тымчик</t>
  </si>
  <si>
    <t>июнь</t>
  </si>
  <si>
    <t>Прокудин</t>
  </si>
  <si>
    <t>январь</t>
  </si>
  <si>
    <t>февраль</t>
  </si>
  <si>
    <t>апрель</t>
  </si>
  <si>
    <t>ИТОГО</t>
  </si>
  <si>
    <t>Иваненко</t>
  </si>
  <si>
    <t>Бондаренко</t>
  </si>
  <si>
    <t>г/в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</si>
  <si>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</si>
  <si>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</si>
  <si>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</si>
  <si>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</si>
  <si>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</si>
  <si>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</si>
  <si>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</si>
  <si>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 xml:space="preserve"> управле-ние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</si>
  <si>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</si>
  <si>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</si>
  <si>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</si>
  <si>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</si>
  <si>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</si>
  <si>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</si>
  <si>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</si>
  <si>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</si>
  <si>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</si>
  <si>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</si>
  <si>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</si>
  <si>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</si>
  <si>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</si>
  <si>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</si>
  <si>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</si>
  <si>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</si>
  <si>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</si>
  <si>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</si>
  <si>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</si>
  <si>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</si>
  <si>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</si>
  <si>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</si>
  <si>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</si>
  <si>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</si>
  <si>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</si>
  <si>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</si>
  <si>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</si>
  <si>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начислено</t>
  </si>
  <si>
    <t>оплата коммунальных ресурсов на содержание ОДИ</t>
  </si>
  <si>
    <t>Непредвиденные затраты</t>
  </si>
  <si>
    <t>Вымпелком</t>
  </si>
  <si>
    <t>услуги сторонних организаций, разовые работы</t>
  </si>
  <si>
    <t>Информация о доходах и расходах по дому __Быкова 14__на 2018год.</t>
  </si>
  <si>
    <t>х/в</t>
  </si>
  <si>
    <t>эл-во</t>
  </si>
  <si>
    <t>выкапывание траншеи под канализациеей 12м</t>
  </si>
  <si>
    <t>замена батарейки на теплоузле</t>
  </si>
  <si>
    <t>уборка подвальных помещений</t>
  </si>
  <si>
    <t>1-й подъезд ремонт домофонной сети</t>
  </si>
  <si>
    <t>4й подъезд замена дверного доводчика</t>
  </si>
  <si>
    <t>ремонт песочницы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</si>
</sst>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"/>
    <numFmt numFmtId="174" formatCode="#,##0.000_р_."/>
    <numFmt numFmtId="175" formatCode="#,##0.0_р_."/>
    <numFmt numFmtId="176" formatCode="#,##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_р_."/>
    <numFmt numFmtId="182" formatCode="#,##0.00000_р_."/>
    <numFmt numFmtId="183" formatCode="#,##0&quot;р.&quot;"/>
    <numFmt numFmtId="184" formatCode="0.0000"/>
  </numFmts>
  <fonts count="50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7" fillId="33" borderId="11" xfId="0" applyNumberFormat="1" applyFont="1" applyFill="1" applyBorder="1" applyAlignment="1">
      <alignment/>
    </xf>
    <xf numFmtId="2" fontId="7" fillId="0" borderId="13" xfId="0" applyNumberFormat="1" applyFont="1" applyBorder="1" applyAlignment="1">
      <alignment horizontal="center" vertical="top" wrapText="1"/>
    </xf>
    <xf numFmtId="4" fontId="8" fillId="33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17" fontId="8" fillId="34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2" fillId="35" borderId="10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172" fontId="2" fillId="7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2" fontId="1" fillId="0" borderId="13" xfId="0" applyNumberFormat="1" applyFont="1" applyBorder="1" applyAlignment="1">
      <alignment horizontal="center" vertical="top"/>
    </xf>
    <xf numFmtId="2" fontId="7" fillId="33" borderId="10" xfId="0" applyNumberFormat="1" applyFont="1" applyFill="1" applyBorder="1" applyAlignment="1">
      <alignment vertical="top" wrapText="1"/>
    </xf>
    <xf numFmtId="2" fontId="7" fillId="33" borderId="13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wrapText="1"/>
    </xf>
    <xf numFmtId="0" fontId="1" fillId="10" borderId="16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2" fillId="10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0" fontId="0" fillId="0" borderId="16" xfId="0" applyBorder="1" applyAlignment="1">
      <alignment horizontal="center"/>
    </xf>
    <xf numFmtId="2" fontId="1" fillId="33" borderId="10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>
      <alignment/>
    </xf>
    <xf numFmtId="172" fontId="2" fillId="1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center"/>
    </xf>
    <xf numFmtId="17" fontId="2" fillId="12" borderId="10" xfId="0" applyNumberFormat="1" applyFont="1" applyFill="1" applyBorder="1" applyAlignment="1">
      <alignment horizontal="left" wrapText="1"/>
    </xf>
    <xf numFmtId="0" fontId="11" fillId="33" borderId="17" xfId="0" applyNumberFormat="1" applyFont="1" applyFill="1" applyBorder="1" applyAlignment="1">
      <alignment wrapText="1"/>
    </xf>
    <xf numFmtId="0" fontId="0" fillId="13" borderId="0" xfId="0" applyFill="1" applyAlignment="1">
      <alignment/>
    </xf>
    <xf numFmtId="2" fontId="0" fillId="13" borderId="17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49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left" wrapText="1"/>
    </xf>
    <xf numFmtId="2" fontId="7" fillId="0" borderId="20" xfId="0" applyNumberFormat="1" applyFont="1" applyBorder="1" applyAlignment="1">
      <alignment horizontal="left" wrapText="1"/>
    </xf>
    <xf numFmtId="2" fontId="7" fillId="0" borderId="21" xfId="0" applyNumberFormat="1" applyFont="1" applyBorder="1" applyAlignment="1">
      <alignment horizontal="left" wrapText="1"/>
    </xf>
    <xf numFmtId="2" fontId="7" fillId="0" borderId="22" xfId="0" applyNumberFormat="1" applyFont="1" applyBorder="1" applyAlignment="1">
      <alignment horizontal="left" wrapText="1"/>
    </xf>
    <xf numFmtId="2" fontId="7" fillId="0" borderId="12" xfId="0" applyNumberFormat="1" applyFont="1" applyBorder="1" applyAlignment="1">
      <alignment horizontal="left" textRotation="90" wrapText="1"/>
    </xf>
    <xf numFmtId="2" fontId="7" fillId="0" borderId="23" xfId="0" applyNumberFormat="1" applyFont="1" applyBorder="1" applyAlignment="1">
      <alignment horizontal="left" textRotation="90" wrapText="1"/>
    </xf>
    <xf numFmtId="2" fontId="7" fillId="0" borderId="13" xfId="0" applyNumberFormat="1" applyFont="1" applyBorder="1" applyAlignment="1">
      <alignment horizontal="left" textRotation="90" wrapText="1"/>
    </xf>
    <xf numFmtId="2" fontId="10" fillId="0" borderId="12" xfId="0" applyNumberFormat="1" applyFont="1" applyBorder="1" applyAlignment="1">
      <alignment horizontal="center" wrapText="1"/>
    </xf>
    <xf numFmtId="2" fontId="10" fillId="0" borderId="23" xfId="0" applyNumberFormat="1" applyFont="1" applyBorder="1" applyAlignment="1">
      <alignment horizontal="center" wrapText="1"/>
    </xf>
    <xf numFmtId="2" fontId="10" fillId="0" borderId="13" xfId="0" applyNumberFormat="1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vertical="top" wrapText="1"/>
    </xf>
    <xf numFmtId="2" fontId="8" fillId="0" borderId="13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8" fillId="0" borderId="12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7" fillId="0" borderId="17" xfId="0" applyNumberFormat="1" applyFont="1" applyBorder="1" applyAlignment="1">
      <alignment horizontal="center" vertical="top" wrapText="1"/>
    </xf>
    <xf numFmtId="2" fontId="7" fillId="0" borderId="16" xfId="0" applyNumberFormat="1" applyFont="1" applyBorder="1" applyAlignment="1">
      <alignment horizontal="center" vertical="top" wrapText="1"/>
    </xf>
    <xf numFmtId="0" fontId="0" fillId="7" borderId="17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4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172" fontId="10" fillId="0" borderId="19" xfId="0" applyNumberFormat="1" applyFont="1" applyFill="1" applyBorder="1" applyAlignment="1">
      <alignment horizontal="center"/>
    </xf>
    <xf numFmtId="172" fontId="1" fillId="4" borderId="17" xfId="0" applyNumberFormat="1" applyFont="1" applyFill="1" applyBorder="1" applyAlignment="1">
      <alignment horizontal="center"/>
    </xf>
    <xf numFmtId="172" fontId="1" fillId="4" borderId="16" xfId="0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center" textRotation="90" wrapText="1"/>
    </xf>
    <xf numFmtId="2" fontId="1" fillId="0" borderId="23" xfId="0" applyNumberFormat="1" applyFont="1" applyBorder="1" applyAlignment="1">
      <alignment horizontal="center" textRotation="90" wrapText="1"/>
    </xf>
    <xf numFmtId="2" fontId="1" fillId="0" borderId="13" xfId="0" applyNumberFormat="1" applyFont="1" applyBorder="1" applyAlignment="1">
      <alignment horizontal="center" textRotation="90" wrapText="1"/>
    </xf>
    <xf numFmtId="0" fontId="1" fillId="33" borderId="14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172" fontId="2" fillId="35" borderId="17" xfId="0" applyNumberFormat="1" applyFont="1" applyFill="1" applyBorder="1" applyAlignment="1">
      <alignment horizontal="center"/>
    </xf>
    <xf numFmtId="172" fontId="2" fillId="35" borderId="16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 wrapText="1"/>
    </xf>
    <xf numFmtId="0" fontId="0" fillId="4" borderId="16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T47"/>
  <sheetViews>
    <sheetView tabSelected="1" workbookViewId="0" topLeftCell="A4">
      <selection activeCell="O17" sqref="O17"/>
    </sheetView>
  </sheetViews>
  <sheetFormatPr defaultColWidth="9.00390625" defaultRowHeight="12.75"/>
  <cols>
    <col min="1" max="2" width="7.875" style="0" customWidth="1"/>
    <col min="3" max="3" width="6.00390625" style="0" customWidth="1"/>
    <col min="4" max="4" width="9.625" style="0" customWidth="1"/>
    <col min="5" max="5" width="8.00390625" style="0" customWidth="1"/>
    <col min="6" max="7" width="11.75390625" style="0" bestFit="1" customWidth="1"/>
    <col min="10" max="10" width="9.125" style="0" customWidth="1"/>
    <col min="11" max="12" width="9.125" style="0" hidden="1" customWidth="1"/>
    <col min="13" max="13" width="10.125" style="0" bestFit="1" customWidth="1"/>
    <col min="17" max="17" width="7.75390625" style="0" customWidth="1"/>
    <col min="19" max="19" width="9.125" style="0" hidden="1" customWidth="1"/>
  </cols>
  <sheetData>
    <row r="2" spans="1:20" ht="15.75">
      <c r="A2" s="48" t="s">
        <v>57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ht="12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ht="12.75">
      <c r="A4" s="50"/>
      <c r="B4" s="51"/>
      <c r="C4" s="51"/>
      <c r="D4" s="51"/>
      <c r="E4" s="52"/>
      <c r="F4" s="53" t="s">
        <v>19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7"/>
      <c r="S4" s="37"/>
      <c r="T4" s="2"/>
    </row>
    <row r="5" spans="1:20" ht="12.75">
      <c r="A5" s="4"/>
      <c r="B5" s="54" t="s">
        <v>20</v>
      </c>
      <c r="C5" s="55"/>
      <c r="D5" s="55"/>
      <c r="E5" s="56"/>
      <c r="F5" s="57" t="s">
        <v>2</v>
      </c>
      <c r="G5" s="58"/>
      <c r="H5" s="58"/>
      <c r="I5" s="58"/>
      <c r="J5" s="58"/>
      <c r="K5" s="58"/>
      <c r="L5" s="58"/>
      <c r="M5" s="58"/>
      <c r="N5" s="58"/>
      <c r="O5" s="58"/>
      <c r="P5" s="59" t="s">
        <v>21</v>
      </c>
      <c r="Q5" s="60"/>
      <c r="R5" s="63" t="s">
        <v>22</v>
      </c>
      <c r="S5" s="92" t="s">
        <v>54</v>
      </c>
      <c r="T5" s="66" t="s">
        <v>13</v>
      </c>
    </row>
    <row r="6" spans="1:20" ht="12.75">
      <c r="A6" s="5"/>
      <c r="B6" s="69" t="s">
        <v>23</v>
      </c>
      <c r="C6" s="69" t="s">
        <v>4</v>
      </c>
      <c r="D6" s="69" t="s">
        <v>24</v>
      </c>
      <c r="E6" s="73" t="s">
        <v>5</v>
      </c>
      <c r="F6" s="71" t="s">
        <v>25</v>
      </c>
      <c r="G6" s="71" t="s">
        <v>26</v>
      </c>
      <c r="H6" s="71" t="s">
        <v>27</v>
      </c>
      <c r="I6" s="71" t="s">
        <v>28</v>
      </c>
      <c r="J6" s="71" t="s">
        <v>29</v>
      </c>
      <c r="K6" s="71" t="s">
        <v>30</v>
      </c>
      <c r="L6" s="71" t="s">
        <v>31</v>
      </c>
      <c r="M6" s="71" t="s">
        <v>32</v>
      </c>
      <c r="N6" s="78" t="s">
        <v>33</v>
      </c>
      <c r="O6" s="80"/>
      <c r="P6" s="61"/>
      <c r="Q6" s="62"/>
      <c r="R6" s="64"/>
      <c r="S6" s="93"/>
      <c r="T6" s="67"/>
    </row>
    <row r="7" spans="1:20" ht="84">
      <c r="A7" s="7"/>
      <c r="B7" s="70"/>
      <c r="C7" s="70"/>
      <c r="D7" s="70"/>
      <c r="E7" s="74"/>
      <c r="F7" s="72"/>
      <c r="G7" s="72"/>
      <c r="H7" s="72"/>
      <c r="I7" s="72"/>
      <c r="J7" s="72"/>
      <c r="K7" s="72"/>
      <c r="L7" s="72"/>
      <c r="M7" s="72"/>
      <c r="N7" s="27" t="s">
        <v>53</v>
      </c>
      <c r="O7" s="27" t="s">
        <v>56</v>
      </c>
      <c r="P7" s="6" t="s">
        <v>34</v>
      </c>
      <c r="Q7" s="6" t="s">
        <v>35</v>
      </c>
      <c r="R7" s="65"/>
      <c r="S7" s="94"/>
      <c r="T7" s="68"/>
    </row>
    <row r="8" spans="1:20" ht="14.25">
      <c r="A8" s="43">
        <v>2019</v>
      </c>
      <c r="B8" s="28">
        <v>9.9</v>
      </c>
      <c r="C8" s="28">
        <v>4.5</v>
      </c>
      <c r="D8" s="28">
        <v>1.6</v>
      </c>
      <c r="E8" s="9">
        <f>SUM(B8:D8)</f>
        <v>16</v>
      </c>
      <c r="F8" s="31">
        <v>1</v>
      </c>
      <c r="G8" s="31">
        <v>1.51</v>
      </c>
      <c r="H8" s="31">
        <v>1.8</v>
      </c>
      <c r="I8" s="31">
        <v>0.13</v>
      </c>
      <c r="J8" s="31">
        <v>1.7</v>
      </c>
      <c r="K8" s="31">
        <v>0</v>
      </c>
      <c r="L8" s="31">
        <v>0</v>
      </c>
      <c r="M8" s="31">
        <v>2.1</v>
      </c>
      <c r="N8" s="38">
        <v>0</v>
      </c>
      <c r="O8" s="38">
        <v>1.66</v>
      </c>
      <c r="P8" s="29">
        <v>2.25</v>
      </c>
      <c r="Q8" s="29">
        <v>2.25</v>
      </c>
      <c r="R8" s="30">
        <v>1.6</v>
      </c>
      <c r="S8" s="30"/>
      <c r="T8" s="8">
        <f>SUM(F8:S8)</f>
        <v>16</v>
      </c>
    </row>
    <row r="9" spans="1:20" ht="24">
      <c r="A9" s="75" t="s">
        <v>36</v>
      </c>
      <c r="B9" s="76"/>
      <c r="C9" s="76"/>
      <c r="D9" s="77"/>
      <c r="E9" s="41">
        <v>5564</v>
      </c>
      <c r="F9" s="78" t="s">
        <v>37</v>
      </c>
      <c r="G9" s="79"/>
      <c r="H9" s="79"/>
      <c r="I9" s="79"/>
      <c r="J9" s="79"/>
      <c r="K9" s="79"/>
      <c r="L9" s="79"/>
      <c r="M9" s="79"/>
      <c r="N9" s="79"/>
      <c r="O9" s="80"/>
      <c r="P9" s="81" t="s">
        <v>38</v>
      </c>
      <c r="Q9" s="82"/>
      <c r="R9" s="8" t="s">
        <v>39</v>
      </c>
      <c r="S9" s="8"/>
      <c r="T9" s="8"/>
    </row>
    <row r="10" spans="1:20" ht="12.75">
      <c r="A10" s="83" t="s">
        <v>40</v>
      </c>
      <c r="B10" s="84"/>
      <c r="C10" s="84"/>
      <c r="D10" s="84"/>
      <c r="E10" s="85"/>
      <c r="F10" s="10">
        <f>F8*E9</f>
        <v>5564</v>
      </c>
      <c r="G10" s="10">
        <f>G8*E9</f>
        <v>8401.64</v>
      </c>
      <c r="H10" s="10">
        <f>H8*E9</f>
        <v>10015.2</v>
      </c>
      <c r="I10" s="10">
        <f>I8*E9</f>
        <v>723.32</v>
      </c>
      <c r="J10" s="10">
        <f>J8*E9</f>
        <v>9458.8</v>
      </c>
      <c r="K10" s="10" t="e">
        <f>SUM(#REF!*2002.5)</f>
        <v>#REF!</v>
      </c>
      <c r="L10" s="10" t="e">
        <f>SUM(#REF!*2002.5)</f>
        <v>#REF!</v>
      </c>
      <c r="M10" s="10">
        <f>M8*E9</f>
        <v>11684.4</v>
      </c>
      <c r="N10" s="10">
        <v>0</v>
      </c>
      <c r="O10" s="10">
        <f>O8*E9</f>
        <v>9236.24</v>
      </c>
      <c r="P10" s="10">
        <f>P8*E9</f>
        <v>12519</v>
      </c>
      <c r="Q10" s="10">
        <f>Q8*E9</f>
        <v>12519</v>
      </c>
      <c r="R10" s="10">
        <f>R8*E9</f>
        <v>8902.4</v>
      </c>
      <c r="S10" s="10">
        <v>0</v>
      </c>
      <c r="T10" s="10">
        <f>F10+G10+H10+I10+J10+M10+N10+O10+P10+Q10+R10</f>
        <v>89024</v>
      </c>
    </row>
    <row r="11" spans="1:20" ht="12.75">
      <c r="A11" s="99" t="s">
        <v>41</v>
      </c>
      <c r="B11" s="99"/>
      <c r="C11" s="99"/>
      <c r="D11" s="99"/>
      <c r="E11" s="100"/>
      <c r="F11" s="86" t="s">
        <v>42</v>
      </c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8"/>
    </row>
    <row r="12" spans="1:20" ht="12.75">
      <c r="A12" s="95" t="s">
        <v>43</v>
      </c>
      <c r="B12" s="95"/>
      <c r="C12" s="95"/>
      <c r="D12" s="96"/>
      <c r="E12" s="39">
        <v>32527.96259999997</v>
      </c>
      <c r="F12" s="45"/>
      <c r="G12" s="11"/>
      <c r="H12" s="12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3"/>
    </row>
    <row r="13" spans="1:20" ht="12.75">
      <c r="A13" s="32"/>
      <c r="B13" s="101" t="s">
        <v>52</v>
      </c>
      <c r="C13" s="101"/>
      <c r="D13" s="33" t="s">
        <v>41</v>
      </c>
      <c r="E13" s="34" t="s">
        <v>18</v>
      </c>
      <c r="F13" s="45"/>
      <c r="G13" s="11"/>
      <c r="H13" s="12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12.75">
      <c r="A14" s="14" t="s">
        <v>44</v>
      </c>
      <c r="B14" s="90">
        <v>91074.33</v>
      </c>
      <c r="C14" s="102"/>
      <c r="D14" s="35">
        <v>70069.28</v>
      </c>
      <c r="E14" s="36"/>
      <c r="F14" s="15">
        <v>5564</v>
      </c>
      <c r="G14" s="15">
        <v>8425.27</v>
      </c>
      <c r="H14" s="16">
        <v>10015.2</v>
      </c>
      <c r="I14" s="15">
        <v>1400</v>
      </c>
      <c r="J14" s="15">
        <v>9458.8</v>
      </c>
      <c r="K14" s="15"/>
      <c r="L14" s="15"/>
      <c r="M14" s="15">
        <v>11684.4</v>
      </c>
      <c r="N14" s="15">
        <f>1072.88+5149.1+3347.89</f>
        <v>9569.87</v>
      </c>
      <c r="O14" s="40">
        <v>3000</v>
      </c>
      <c r="P14" s="25">
        <f>6675+36843</f>
        <v>43518</v>
      </c>
      <c r="Q14" s="25">
        <v>0</v>
      </c>
      <c r="R14" s="15">
        <v>8902.4</v>
      </c>
      <c r="S14" s="40"/>
      <c r="T14" s="17">
        <f>SUM(F14:S14)</f>
        <v>111537.94</v>
      </c>
    </row>
    <row r="15" spans="1:20" ht="12.75">
      <c r="A15" s="14" t="s">
        <v>45</v>
      </c>
      <c r="B15" s="90">
        <v>96809.26</v>
      </c>
      <c r="C15" s="91"/>
      <c r="D15" s="35">
        <v>80627.06999999999</v>
      </c>
      <c r="E15" s="36"/>
      <c r="F15" s="15">
        <v>5564</v>
      </c>
      <c r="G15" s="15">
        <v>8425.27</v>
      </c>
      <c r="H15" s="16">
        <v>10015.2</v>
      </c>
      <c r="I15" s="15">
        <v>1400</v>
      </c>
      <c r="J15" s="15">
        <v>9458.8</v>
      </c>
      <c r="K15" s="15"/>
      <c r="L15" s="15"/>
      <c r="M15" s="15">
        <v>11684.4</v>
      </c>
      <c r="N15" s="15">
        <f>3155.9+5068.7</f>
        <v>8224.6</v>
      </c>
      <c r="O15" s="15">
        <f>1500+15752</f>
        <v>17252</v>
      </c>
      <c r="P15" s="25">
        <f>9142+3968</f>
        <v>13110</v>
      </c>
      <c r="Q15" s="25">
        <v>0</v>
      </c>
      <c r="R15" s="15">
        <v>8902.4</v>
      </c>
      <c r="S15" s="15"/>
      <c r="T15" s="17">
        <f>SUM(F15:S15)</f>
        <v>94036.67</v>
      </c>
    </row>
    <row r="16" spans="1:20" ht="12.75">
      <c r="A16" s="14" t="s">
        <v>3</v>
      </c>
      <c r="B16" s="90">
        <v>95498.05</v>
      </c>
      <c r="C16" s="91"/>
      <c r="D16" s="35">
        <v>103747.74</v>
      </c>
      <c r="E16" s="36"/>
      <c r="F16" s="15">
        <v>5564</v>
      </c>
      <c r="G16" s="15">
        <f>8425.27+5390</f>
        <v>13815.27</v>
      </c>
      <c r="H16" s="16">
        <v>10015.2</v>
      </c>
      <c r="I16" s="15">
        <v>1400</v>
      </c>
      <c r="J16" s="15">
        <v>9458.8</v>
      </c>
      <c r="K16" s="15"/>
      <c r="L16" s="15"/>
      <c r="M16" s="15">
        <v>11684.4</v>
      </c>
      <c r="N16" s="15">
        <f>3737.25+4.55</f>
        <v>3741.8</v>
      </c>
      <c r="O16" s="15">
        <v>4100</v>
      </c>
      <c r="P16" s="25">
        <v>0</v>
      </c>
      <c r="Q16" s="25">
        <v>0</v>
      </c>
      <c r="R16" s="15">
        <v>8902.4</v>
      </c>
      <c r="S16" s="15"/>
      <c r="T16" s="17">
        <f>SUM(F16:S16)</f>
        <v>68681.87000000001</v>
      </c>
    </row>
    <row r="17" spans="1:20" ht="12.75">
      <c r="A17" s="14" t="s">
        <v>46</v>
      </c>
      <c r="B17" s="90">
        <v>91882.31</v>
      </c>
      <c r="C17" s="91"/>
      <c r="D17" s="35">
        <v>83075.62</v>
      </c>
      <c r="E17" s="36"/>
      <c r="F17" s="15">
        <v>5564</v>
      </c>
      <c r="G17" s="15">
        <v>8425.27</v>
      </c>
      <c r="H17" s="16">
        <v>10015.2</v>
      </c>
      <c r="I17" s="15">
        <v>700</v>
      </c>
      <c r="J17" s="15">
        <v>9458.8</v>
      </c>
      <c r="K17" s="15"/>
      <c r="L17" s="15"/>
      <c r="M17" s="15">
        <v>11684.4</v>
      </c>
      <c r="N17" s="15">
        <v>10873.62</v>
      </c>
      <c r="O17" s="15">
        <v>3000</v>
      </c>
      <c r="P17" s="25">
        <v>1016</v>
      </c>
      <c r="Q17" s="25">
        <v>0</v>
      </c>
      <c r="R17" s="15">
        <v>8902.4</v>
      </c>
      <c r="S17" s="15"/>
      <c r="T17" s="17">
        <f>SUM(F17:S17)</f>
        <v>69639.69</v>
      </c>
    </row>
    <row r="18" spans="1:20" ht="12.75">
      <c r="A18" s="14" t="s">
        <v>6</v>
      </c>
      <c r="B18" s="90">
        <v>103336.99</v>
      </c>
      <c r="C18" s="91"/>
      <c r="D18" s="35">
        <v>84531.6</v>
      </c>
      <c r="E18" s="36"/>
      <c r="F18" s="15">
        <v>5564</v>
      </c>
      <c r="G18" s="15">
        <v>8425.27</v>
      </c>
      <c r="H18" s="16">
        <v>10015.2</v>
      </c>
      <c r="I18" s="15">
        <v>0</v>
      </c>
      <c r="J18" s="15">
        <v>9458.8</v>
      </c>
      <c r="K18" s="15"/>
      <c r="L18" s="15"/>
      <c r="M18" s="15">
        <v>11684.4</v>
      </c>
      <c r="N18" s="15">
        <f>3978.69+14865.91+2825.55</f>
        <v>21670.149999999998</v>
      </c>
      <c r="O18" s="15">
        <v>0</v>
      </c>
      <c r="P18" s="25">
        <f>5163+8764</f>
        <v>13927</v>
      </c>
      <c r="Q18" s="25">
        <v>0</v>
      </c>
      <c r="R18" s="15">
        <v>8902.4</v>
      </c>
      <c r="S18" s="15"/>
      <c r="T18" s="17">
        <f>SUM(F18:S18)</f>
        <v>89647.22</v>
      </c>
    </row>
    <row r="19" spans="1:20" ht="12.75">
      <c r="A19" s="14" t="s">
        <v>8</v>
      </c>
      <c r="B19" s="90"/>
      <c r="C19" s="91"/>
      <c r="D19" s="35"/>
      <c r="E19" s="36"/>
      <c r="F19" s="15"/>
      <c r="G19" s="15"/>
      <c r="H19" s="16"/>
      <c r="I19" s="15"/>
      <c r="J19" s="15"/>
      <c r="K19" s="15"/>
      <c r="L19" s="15"/>
      <c r="M19" s="15"/>
      <c r="N19" s="15"/>
      <c r="O19" s="15"/>
      <c r="P19" s="25"/>
      <c r="Q19" s="25"/>
      <c r="R19" s="15"/>
      <c r="S19" s="40"/>
      <c r="T19" s="17"/>
    </row>
    <row r="20" spans="1:20" ht="12.75">
      <c r="A20" s="14" t="s">
        <v>0</v>
      </c>
      <c r="B20" s="90"/>
      <c r="C20" s="91"/>
      <c r="D20" s="35"/>
      <c r="E20" s="36"/>
      <c r="F20" s="15"/>
      <c r="G20" s="15"/>
      <c r="H20" s="16"/>
      <c r="I20" s="15"/>
      <c r="J20" s="15"/>
      <c r="K20" s="15"/>
      <c r="L20" s="15"/>
      <c r="M20" s="15"/>
      <c r="N20" s="40"/>
      <c r="O20" s="15"/>
      <c r="P20" s="25"/>
      <c r="Q20" s="25"/>
      <c r="R20" s="15"/>
      <c r="S20" s="15"/>
      <c r="T20" s="17"/>
    </row>
    <row r="21" spans="1:20" ht="12.75">
      <c r="A21" s="14" t="s">
        <v>1</v>
      </c>
      <c r="B21" s="90"/>
      <c r="C21" s="91"/>
      <c r="D21" s="35"/>
      <c r="E21" s="36"/>
      <c r="F21" s="15"/>
      <c r="G21" s="15"/>
      <c r="H21" s="16"/>
      <c r="I21" s="15"/>
      <c r="J21" s="15"/>
      <c r="K21" s="15"/>
      <c r="L21" s="15"/>
      <c r="M21" s="15"/>
      <c r="N21" s="40"/>
      <c r="O21" s="15"/>
      <c r="P21" s="25"/>
      <c r="Q21" s="25"/>
      <c r="R21" s="15"/>
      <c r="S21" s="15"/>
      <c r="T21" s="17"/>
    </row>
    <row r="22" spans="1:20" ht="12.75">
      <c r="A22" s="14" t="s">
        <v>47</v>
      </c>
      <c r="B22" s="90"/>
      <c r="C22" s="91"/>
      <c r="D22" s="35"/>
      <c r="E22" s="36"/>
      <c r="F22" s="15"/>
      <c r="G22" s="15"/>
      <c r="H22" s="16"/>
      <c r="I22" s="15"/>
      <c r="J22" s="15"/>
      <c r="K22" s="15"/>
      <c r="L22" s="15"/>
      <c r="M22" s="15"/>
      <c r="N22" s="15"/>
      <c r="O22" s="15"/>
      <c r="P22" s="25"/>
      <c r="Q22" s="25"/>
      <c r="R22" s="15"/>
      <c r="S22" s="15"/>
      <c r="T22" s="17"/>
    </row>
    <row r="23" spans="1:20" ht="12.75">
      <c r="A23" s="14" t="s">
        <v>48</v>
      </c>
      <c r="B23" s="90"/>
      <c r="C23" s="91"/>
      <c r="D23" s="35"/>
      <c r="E23" s="36"/>
      <c r="F23" s="15"/>
      <c r="G23" s="15"/>
      <c r="H23" s="16"/>
      <c r="I23" s="15"/>
      <c r="J23" s="15"/>
      <c r="K23" s="15"/>
      <c r="L23" s="15"/>
      <c r="M23" s="15"/>
      <c r="N23" s="15"/>
      <c r="O23" s="15"/>
      <c r="P23" s="25"/>
      <c r="Q23" s="25"/>
      <c r="R23" s="15"/>
      <c r="S23" s="15"/>
      <c r="T23" s="17"/>
    </row>
    <row r="24" spans="1:20" ht="12.75">
      <c r="A24" s="14" t="s">
        <v>49</v>
      </c>
      <c r="B24" s="90"/>
      <c r="C24" s="91"/>
      <c r="D24" s="35"/>
      <c r="E24" s="36"/>
      <c r="F24" s="15"/>
      <c r="G24" s="15"/>
      <c r="H24" s="16"/>
      <c r="I24" s="15"/>
      <c r="J24" s="15"/>
      <c r="K24" s="15"/>
      <c r="L24" s="15"/>
      <c r="M24" s="15"/>
      <c r="N24" s="40"/>
      <c r="O24" s="15"/>
      <c r="P24" s="25"/>
      <c r="Q24" s="25"/>
      <c r="R24" s="15"/>
      <c r="S24" s="15"/>
      <c r="T24" s="17"/>
    </row>
    <row r="25" spans="1:20" ht="12.75">
      <c r="A25" s="14" t="s">
        <v>50</v>
      </c>
      <c r="B25" s="90"/>
      <c r="C25" s="91"/>
      <c r="D25" s="35"/>
      <c r="E25" s="36"/>
      <c r="F25" s="15"/>
      <c r="G25" s="15"/>
      <c r="H25" s="16"/>
      <c r="I25" s="15"/>
      <c r="J25" s="15"/>
      <c r="K25" s="15"/>
      <c r="L25" s="15"/>
      <c r="M25" s="15"/>
      <c r="N25" s="15"/>
      <c r="O25" s="15"/>
      <c r="P25" s="25"/>
      <c r="Q25" s="25"/>
      <c r="R25" s="15"/>
      <c r="S25" s="15"/>
      <c r="T25" s="17"/>
    </row>
    <row r="26" spans="1:20" ht="12.75">
      <c r="A26" s="42" t="s">
        <v>55</v>
      </c>
      <c r="B26" s="90">
        <v>0</v>
      </c>
      <c r="C26" s="91"/>
      <c r="D26" s="35">
        <v>0</v>
      </c>
      <c r="E26" s="36"/>
      <c r="F26" s="15"/>
      <c r="G26" s="15"/>
      <c r="H26" s="16"/>
      <c r="I26" s="15"/>
      <c r="J26" s="15"/>
      <c r="K26" s="15"/>
      <c r="L26" s="15"/>
      <c r="M26" s="15"/>
      <c r="N26" s="15"/>
      <c r="O26" s="15"/>
      <c r="P26" s="25"/>
      <c r="Q26" s="25"/>
      <c r="R26" s="15"/>
      <c r="S26" s="15"/>
      <c r="T26" s="17"/>
    </row>
    <row r="27" spans="1:20" ht="19.5">
      <c r="A27" s="42" t="s">
        <v>51</v>
      </c>
      <c r="B27" s="90">
        <v>0</v>
      </c>
      <c r="C27" s="91"/>
      <c r="D27" s="35">
        <f>1800</f>
        <v>1800</v>
      </c>
      <c r="E27" s="22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25"/>
      <c r="Q27" s="25"/>
      <c r="R27" s="15"/>
      <c r="S27" s="15"/>
      <c r="T27" s="17"/>
    </row>
    <row r="28" spans="1:20" ht="12.75">
      <c r="A28" s="42" t="s">
        <v>7</v>
      </c>
      <c r="B28" s="90">
        <v>0</v>
      </c>
      <c r="C28" s="91"/>
      <c r="D28" s="35">
        <v>2400</v>
      </c>
      <c r="E28" s="22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25"/>
      <c r="Q28" s="25"/>
      <c r="R28" s="15"/>
      <c r="S28" s="15"/>
      <c r="T28" s="17"/>
    </row>
    <row r="29" spans="1:20" ht="19.5">
      <c r="A29" s="42" t="s">
        <v>15</v>
      </c>
      <c r="B29" s="90">
        <v>0</v>
      </c>
      <c r="C29" s="91"/>
      <c r="D29" s="35">
        <v>5000</v>
      </c>
      <c r="E29" s="22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25"/>
      <c r="Q29" s="25"/>
      <c r="R29" s="15"/>
      <c r="S29" s="15"/>
      <c r="T29" s="17"/>
    </row>
    <row r="30" spans="1:20" ht="12.75">
      <c r="A30" s="42" t="s">
        <v>14</v>
      </c>
      <c r="B30" s="90">
        <v>0</v>
      </c>
      <c r="C30" s="91"/>
      <c r="D30" s="35">
        <v>1200</v>
      </c>
      <c r="E30" s="22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25"/>
      <c r="Q30" s="25"/>
      <c r="R30" s="15"/>
      <c r="S30" s="15"/>
      <c r="T30" s="17"/>
    </row>
    <row r="31" spans="1:20" ht="12.75">
      <c r="A31" s="42" t="s">
        <v>9</v>
      </c>
      <c r="B31" s="90">
        <v>0</v>
      </c>
      <c r="C31" s="91"/>
      <c r="D31" s="35">
        <v>3600</v>
      </c>
      <c r="E31" s="22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25"/>
      <c r="Q31" s="25"/>
      <c r="R31" s="15"/>
      <c r="S31" s="15"/>
      <c r="T31" s="17"/>
    </row>
    <row r="32" spans="1:20" ht="12.75">
      <c r="A32" s="18" t="s">
        <v>5</v>
      </c>
      <c r="B32" s="97">
        <f>SUM(B14:B31)</f>
        <v>478600.94</v>
      </c>
      <c r="C32" s="98"/>
      <c r="D32" s="23">
        <f>SUM(D14:D31)</f>
        <v>436051.30999999994</v>
      </c>
      <c r="E32" s="23"/>
      <c r="F32" s="23">
        <f>SUM(F14:F31)</f>
        <v>27820</v>
      </c>
      <c r="G32" s="23">
        <f>SUM(G14:G31)</f>
        <v>47516.350000000006</v>
      </c>
      <c r="H32" s="23">
        <f>SUM(H14:H31)</f>
        <v>50076</v>
      </c>
      <c r="I32" s="23">
        <f>SUM(I14:I31)</f>
        <v>4900</v>
      </c>
      <c r="J32" s="23">
        <f>SUM(J14:J31)</f>
        <v>47294</v>
      </c>
      <c r="K32" s="23"/>
      <c r="L32" s="23"/>
      <c r="M32" s="23">
        <f aca="true" t="shared" si="0" ref="M32:R32">SUM(M14:M31)</f>
        <v>58422</v>
      </c>
      <c r="N32" s="23">
        <f t="shared" si="0"/>
        <v>54080.03999999999</v>
      </c>
      <c r="O32" s="23">
        <f t="shared" si="0"/>
        <v>27352</v>
      </c>
      <c r="P32" s="23">
        <f t="shared" si="0"/>
        <v>71571</v>
      </c>
      <c r="Q32" s="23">
        <f t="shared" si="0"/>
        <v>0</v>
      </c>
      <c r="R32" s="23">
        <f t="shared" si="0"/>
        <v>44512</v>
      </c>
      <c r="S32" s="23"/>
      <c r="T32" s="24">
        <f>SUM(T14:T31)</f>
        <v>433543.39</v>
      </c>
    </row>
    <row r="33" spans="1:20" ht="12.75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1" t="s">
        <v>17</v>
      </c>
      <c r="R33" s="89">
        <f>E12+D32-T32</f>
        <v>35035.882599999895</v>
      </c>
      <c r="S33" s="89"/>
      <c r="T33" s="89"/>
    </row>
    <row r="34" ht="12.75">
      <c r="J34" s="1"/>
    </row>
    <row r="35" spans="2:17" ht="12.75">
      <c r="B35" t="s">
        <v>10</v>
      </c>
      <c r="C35">
        <v>3000</v>
      </c>
      <c r="D35" t="s">
        <v>60</v>
      </c>
      <c r="F35" s="3"/>
      <c r="I35" s="44" t="s">
        <v>10</v>
      </c>
      <c r="J35" s="44">
        <v>5149.1</v>
      </c>
      <c r="K35" s="44" t="s">
        <v>58</v>
      </c>
      <c r="L35" s="44">
        <v>3806.07</v>
      </c>
      <c r="M35" s="44" t="s">
        <v>58</v>
      </c>
      <c r="N35" s="44">
        <v>3347.89</v>
      </c>
      <c r="O35" s="44" t="s">
        <v>59</v>
      </c>
      <c r="P35" s="44">
        <v>1072.88</v>
      </c>
      <c r="Q35" s="44" t="s">
        <v>16</v>
      </c>
    </row>
    <row r="36" spans="2:17" ht="12.75">
      <c r="B36" t="s">
        <v>11</v>
      </c>
      <c r="C36">
        <v>1500</v>
      </c>
      <c r="D36" t="s">
        <v>61</v>
      </c>
      <c r="I36" s="44" t="s">
        <v>11</v>
      </c>
      <c r="J36" s="44">
        <v>3155.9</v>
      </c>
      <c r="K36" s="44"/>
      <c r="L36" s="44"/>
      <c r="M36" s="44" t="s">
        <v>58</v>
      </c>
      <c r="N36" s="44">
        <v>5068.7</v>
      </c>
      <c r="O36" s="44" t="s">
        <v>59</v>
      </c>
      <c r="P36" s="44">
        <v>0</v>
      </c>
      <c r="Q36" s="44" t="s">
        <v>16</v>
      </c>
    </row>
    <row r="37" spans="3:17" ht="12.75">
      <c r="C37">
        <v>15752</v>
      </c>
      <c r="D37" t="s">
        <v>62</v>
      </c>
      <c r="I37" s="44" t="s">
        <v>3</v>
      </c>
      <c r="J37" s="44">
        <v>3737.25</v>
      </c>
      <c r="K37" s="44"/>
      <c r="L37" s="44"/>
      <c r="M37" s="44" t="s">
        <v>58</v>
      </c>
      <c r="N37" s="44">
        <v>4.55</v>
      </c>
      <c r="O37" s="44" t="s">
        <v>59</v>
      </c>
      <c r="P37" s="44">
        <v>0</v>
      </c>
      <c r="Q37" s="44" t="s">
        <v>16</v>
      </c>
    </row>
    <row r="38" spans="2:17" ht="12.75">
      <c r="B38" t="s">
        <v>3</v>
      </c>
      <c r="C38">
        <v>1100</v>
      </c>
      <c r="D38" t="s">
        <v>63</v>
      </c>
      <c r="I38" s="44" t="s">
        <v>12</v>
      </c>
      <c r="J38" s="44">
        <v>4623.06</v>
      </c>
      <c r="K38" s="44"/>
      <c r="L38" s="44"/>
      <c r="M38" s="44" t="s">
        <v>58</v>
      </c>
      <c r="N38" s="44">
        <v>5564</v>
      </c>
      <c r="O38" s="44" t="s">
        <v>59</v>
      </c>
      <c r="P38" s="44">
        <v>686.56</v>
      </c>
      <c r="Q38" s="44" t="s">
        <v>16</v>
      </c>
    </row>
    <row r="39" spans="3:17" ht="12.75">
      <c r="C39">
        <v>3000</v>
      </c>
      <c r="D39" t="s">
        <v>64</v>
      </c>
      <c r="I39" s="44" t="s">
        <v>6</v>
      </c>
      <c r="J39" s="44">
        <v>14865.91</v>
      </c>
      <c r="K39" s="44"/>
      <c r="L39" s="44"/>
      <c r="M39" s="44" t="s">
        <v>58</v>
      </c>
      <c r="N39" s="44">
        <v>2825.55</v>
      </c>
      <c r="O39" s="44" t="s">
        <v>59</v>
      </c>
      <c r="P39" s="44">
        <v>3978.69</v>
      </c>
      <c r="Q39" s="44" t="s">
        <v>16</v>
      </c>
    </row>
    <row r="40" spans="2:10" ht="12.75">
      <c r="B40" t="s">
        <v>12</v>
      </c>
      <c r="C40">
        <v>3000</v>
      </c>
      <c r="D40" t="s">
        <v>65</v>
      </c>
      <c r="J40" s="1"/>
    </row>
    <row r="42" ht="12.75">
      <c r="G42" s="26"/>
    </row>
    <row r="43" ht="12.75">
      <c r="M43" s="3"/>
    </row>
    <row r="44" ht="12.75">
      <c r="F44" s="26"/>
    </row>
    <row r="47" ht="12.75">
      <c r="F47" s="26"/>
    </row>
  </sheetData>
  <sheetProtection/>
  <mergeCells count="51">
    <mergeCell ref="B32:C32"/>
    <mergeCell ref="R33:T33"/>
    <mergeCell ref="B26:C26"/>
    <mergeCell ref="B27:C27"/>
    <mergeCell ref="B28:C28"/>
    <mergeCell ref="B29:C29"/>
    <mergeCell ref="B30:C30"/>
    <mergeCell ref="B31:C31"/>
    <mergeCell ref="B21:C21"/>
    <mergeCell ref="B24:C24"/>
    <mergeCell ref="B25:C25"/>
    <mergeCell ref="B22:C22"/>
    <mergeCell ref="B23:C23"/>
    <mergeCell ref="B16:C16"/>
    <mergeCell ref="B18:C18"/>
    <mergeCell ref="A9:D9"/>
    <mergeCell ref="F9:O9"/>
    <mergeCell ref="B14:C14"/>
    <mergeCell ref="B15:C15"/>
    <mergeCell ref="B19:C19"/>
    <mergeCell ref="B20:C20"/>
    <mergeCell ref="B17:C17"/>
    <mergeCell ref="A12:D12"/>
    <mergeCell ref="B13:C13"/>
    <mergeCell ref="K6:K7"/>
    <mergeCell ref="L6:L7"/>
    <mergeCell ref="M6:M7"/>
    <mergeCell ref="P9:Q9"/>
    <mergeCell ref="A10:E10"/>
    <mergeCell ref="A11:E11"/>
    <mergeCell ref="F11:T11"/>
    <mergeCell ref="B6:B7"/>
    <mergeCell ref="T5:T7"/>
    <mergeCell ref="C6:C7"/>
    <mergeCell ref="A2:T2"/>
    <mergeCell ref="A3:T3"/>
    <mergeCell ref="A4:E4"/>
    <mergeCell ref="F4:R4"/>
    <mergeCell ref="B5:E5"/>
    <mergeCell ref="N6:O6"/>
    <mergeCell ref="F5:O5"/>
    <mergeCell ref="P5:Q6"/>
    <mergeCell ref="R5:R7"/>
    <mergeCell ref="S5:S7"/>
    <mergeCell ref="J6:J7"/>
    <mergeCell ref="D6:D7"/>
    <mergeCell ref="E6:E7"/>
    <mergeCell ref="F6:F7"/>
    <mergeCell ref="G6:G7"/>
    <mergeCell ref="H6:H7"/>
    <mergeCell ref="I6:I7"/>
  </mergeCells>
  <printOptions/>
  <pageMargins left="0.09375" right="0.15625" top="0.16666666666666666" bottom="0.09375" header="0.3" footer="0.3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2019-05-16T06:31:14Z</cp:lastPrinted>
  <dcterms:created xsi:type="dcterms:W3CDTF">2007-02-04T12:22:59Z</dcterms:created>
  <dcterms:modified xsi:type="dcterms:W3CDTF">2019-07-02T11:34:26Z</dcterms:modified>
  <cp:category/>
  <cp:version/>
  <cp:contentType/>
  <cp:contentStatus/>
</cp:coreProperties>
</file>