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ЗНОСКА май\"/>
    </mc:Choice>
  </mc:AlternateContent>
  <bookViews>
    <workbookView xWindow="240" yWindow="525" windowWidth="12225" windowHeight="4575"/>
  </bookViews>
  <sheets>
    <sheet name="2019" sheetId="11" r:id="rId1"/>
  </sheets>
  <definedNames>
    <definedName name="_xlnm.Print_Area" localSheetId="0">'2019'!$B$29:$J$34</definedName>
  </definedNames>
  <calcPr calcId="162913" refMode="R1C1"/>
</workbook>
</file>

<file path=xl/calcChain.xml><?xml version="1.0" encoding="utf-8"?>
<calcChain xmlns="http://schemas.openxmlformats.org/spreadsheetml/2006/main">
  <c r="R27" i="11" l="1"/>
  <c r="Q27" i="11"/>
  <c r="N27" i="11"/>
  <c r="M27" i="11"/>
  <c r="L27" i="11"/>
  <c r="K27" i="11"/>
  <c r="J27" i="11"/>
  <c r="H27" i="11"/>
  <c r="G27" i="11"/>
  <c r="F27" i="11"/>
  <c r="D27" i="11"/>
  <c r="B27" i="11"/>
  <c r="S18" i="11" l="1"/>
  <c r="S17" i="11" l="1"/>
  <c r="S16" i="11" l="1"/>
  <c r="P15" i="11" l="1"/>
  <c r="O15" i="11" l="1"/>
  <c r="O27" i="11" s="1"/>
  <c r="S15" i="11" l="1"/>
  <c r="P14" i="11" l="1"/>
  <c r="P27" i="11" s="1"/>
  <c r="P10" i="11" l="1"/>
  <c r="O10" i="11"/>
  <c r="M10" i="11"/>
  <c r="K10" i="11"/>
  <c r="J10" i="11"/>
  <c r="H10" i="11"/>
  <c r="G10" i="11"/>
  <c r="F10" i="11"/>
  <c r="R10" i="11"/>
  <c r="Q10" i="11"/>
  <c r="N10" i="11"/>
  <c r="L10" i="11"/>
  <c r="I10" i="11"/>
  <c r="S8" i="11"/>
  <c r="S10" i="11" l="1"/>
  <c r="S14" i="11"/>
  <c r="S27" i="11" s="1"/>
  <c r="R28" i="11" l="1"/>
</calcChain>
</file>

<file path=xl/sharedStrings.xml><?xml version="1.0" encoding="utf-8"?>
<sst xmlns="http://schemas.openxmlformats.org/spreadsheetml/2006/main" count="55" uniqueCount="53">
  <si>
    <t>Содержание</t>
  </si>
  <si>
    <t>ремонт</t>
  </si>
  <si>
    <t>итого</t>
  </si>
  <si>
    <t>ИТОГО</t>
  </si>
  <si>
    <t>март</t>
  </si>
  <si>
    <t>июль</t>
  </si>
  <si>
    <t>июнь</t>
  </si>
  <si>
    <t>август</t>
  </si>
  <si>
    <t>февраль</t>
  </si>
  <si>
    <t>май</t>
  </si>
  <si>
    <t>январь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</si>
  <si>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</si>
  <si>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</si>
  <si>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</si>
  <si>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</si>
  <si>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</si>
  <si>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</si>
  <si>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</si>
  <si>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</si>
  <si>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</si>
  <si>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</si>
  <si>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</si>
  <si>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</si>
  <si>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</si>
  <si>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</si>
  <si>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</si>
  <si>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</si>
  <si>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</si>
  <si>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</si>
  <si>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</si>
  <si>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</si>
  <si>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</si>
  <si>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</si>
  <si>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</si>
  <si>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</si>
  <si>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</si>
  <si>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</si>
  <si>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</si>
  <si>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</si>
  <si>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</si>
  <si>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</si>
  <si>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</si>
  <si>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</si>
  <si>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</si>
  <si>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</si>
  <si>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</si>
  <si>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</si>
  <si>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 xml:space="preserve">                             расходы по содержанию и ремонту лифта</t>
  </si>
  <si>
    <t>кадастровые работы</t>
  </si>
  <si>
    <t>Информация о доходах и расходах по дому __Быкова 75__на 2019год.</t>
  </si>
  <si>
    <t>лампочки на лифты, масло,солярка (испытание лифта)</t>
  </si>
  <si>
    <t>замена батарейки на теплоузле</t>
  </si>
  <si>
    <t>Работы по уборке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</si>
</sst>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9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i/>
      <sz val="7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4" xfId="0" applyBorder="1"/>
    <xf numFmtId="164" fontId="0" fillId="0" borderId="0" xfId="0" applyNumberFormat="1"/>
    <xf numFmtId="4" fontId="0" fillId="0" borderId="0" xfId="0" applyNumberFormat="1"/>
    <xf numFmtId="0" fontId="1" fillId="4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2" fontId="9" fillId="4" borderId="13" xfId="0" applyNumberFormat="1" applyFont="1" applyFill="1" applyBorder="1" applyAlignment="1"/>
    <xf numFmtId="0" fontId="5" fillId="4" borderId="4" xfId="0" applyNumberFormat="1" applyFont="1" applyFill="1" applyBorder="1" applyAlignment="1">
      <alignment wrapText="1"/>
    </xf>
    <xf numFmtId="2" fontId="9" fillId="0" borderId="5" xfId="0" applyNumberFormat="1" applyFont="1" applyBorder="1" applyAlignment="1">
      <alignment horizontal="center" vertical="top" wrapText="1"/>
    </xf>
    <xf numFmtId="4" fontId="6" fillId="4" borderId="4" xfId="0" applyNumberFormat="1" applyFon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center" vertical="top" wrapText="1"/>
    </xf>
    <xf numFmtId="2" fontId="2" fillId="7" borderId="12" xfId="0" applyNumberFormat="1" applyFont="1" applyFill="1" applyBorder="1" applyAlignment="1">
      <alignment horizontal="center" vertical="top" wrapText="1"/>
    </xf>
    <xf numFmtId="17" fontId="6" fillId="8" borderId="4" xfId="0" applyNumberFormat="1" applyFont="1" applyFill="1" applyBorder="1" applyAlignment="1">
      <alignment horizontal="left"/>
    </xf>
    <xf numFmtId="164" fontId="2" fillId="7" borderId="4" xfId="0" applyNumberFormat="1" applyFont="1" applyFill="1" applyBorder="1"/>
    <xf numFmtId="164" fontId="2" fillId="7" borderId="5" xfId="0" applyNumberFormat="1" applyFont="1" applyFill="1" applyBorder="1"/>
    <xf numFmtId="4" fontId="2" fillId="7" borderId="4" xfId="0" applyNumberFormat="1" applyFont="1" applyFill="1" applyBorder="1"/>
    <xf numFmtId="17" fontId="6" fillId="2" borderId="4" xfId="0" applyNumberFormat="1" applyFont="1" applyFill="1" applyBorder="1" applyAlignment="1">
      <alignment horizontal="left" wrapText="1"/>
    </xf>
    <xf numFmtId="0" fontId="6" fillId="3" borderId="4" xfId="0" applyFont="1" applyFill="1" applyBorder="1"/>
    <xf numFmtId="164" fontId="2" fillId="3" borderId="4" xfId="0" applyNumberFormat="1" applyFont="1" applyFill="1" applyBorder="1"/>
    <xf numFmtId="4" fontId="9" fillId="3" borderId="4" xfId="0" applyNumberFormat="1" applyFont="1" applyFill="1" applyBorder="1"/>
    <xf numFmtId="164" fontId="2" fillId="10" borderId="4" xfId="0" applyNumberFormat="1" applyFont="1" applyFill="1" applyBorder="1"/>
    <xf numFmtId="0" fontId="6" fillId="0" borderId="0" xfId="0" applyFont="1" applyFill="1" applyBorder="1"/>
    <xf numFmtId="164" fontId="2" fillId="0" borderId="0" xfId="0" applyNumberFormat="1" applyFont="1" applyFill="1" applyBorder="1"/>
    <xf numFmtId="164" fontId="10" fillId="0" borderId="0" xfId="0" applyNumberFormat="1" applyFont="1" applyFill="1" applyBorder="1"/>
    <xf numFmtId="164" fontId="3" fillId="3" borderId="4" xfId="0" applyNumberFormat="1" applyFont="1" applyFill="1" applyBorder="1"/>
    <xf numFmtId="2" fontId="2" fillId="0" borderId="5" xfId="0" applyNumberFormat="1" applyFont="1" applyBorder="1" applyAlignment="1">
      <alignment vertical="top" textRotation="90" wrapText="1"/>
    </xf>
    <xf numFmtId="2" fontId="2" fillId="0" borderId="5" xfId="0" applyNumberFormat="1" applyFont="1" applyBorder="1" applyAlignment="1">
      <alignment horizontal="center" vertical="top"/>
    </xf>
    <xf numFmtId="2" fontId="2" fillId="4" borderId="5" xfId="0" applyNumberFormat="1" applyFont="1" applyFill="1" applyBorder="1" applyAlignment="1">
      <alignment horizontal="right" vertical="top" wrapText="1"/>
    </xf>
    <xf numFmtId="2" fontId="9" fillId="4" borderId="4" xfId="0" applyNumberFormat="1" applyFont="1" applyFill="1" applyBorder="1" applyAlignment="1">
      <alignment vertical="top" wrapText="1"/>
    </xf>
    <xf numFmtId="2" fontId="9" fillId="4" borderId="5" xfId="0" applyNumberFormat="1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4" fontId="2" fillId="10" borderId="4" xfId="0" applyNumberFormat="1" applyFont="1" applyFill="1" applyBorder="1"/>
    <xf numFmtId="164" fontId="3" fillId="11" borderId="4" xfId="0" applyNumberFormat="1" applyFont="1" applyFill="1" applyBorder="1"/>
    <xf numFmtId="164" fontId="2" fillId="10" borderId="4" xfId="0" applyNumberFormat="1" applyFont="1" applyFill="1" applyBorder="1" applyAlignment="1"/>
    <xf numFmtId="164" fontId="3" fillId="5" borderId="4" xfId="0" applyNumberFormat="1" applyFont="1" applyFill="1" applyBorder="1"/>
    <xf numFmtId="4" fontId="3" fillId="4" borderId="4" xfId="0" applyNumberFormat="1" applyFont="1" applyFill="1" applyBorder="1"/>
    <xf numFmtId="2" fontId="6" fillId="0" borderId="5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left" vertical="top" textRotation="90" wrapText="1"/>
    </xf>
    <xf numFmtId="2" fontId="1" fillId="7" borderId="2" xfId="0" applyNumberFormat="1" applyFont="1" applyFill="1" applyBorder="1" applyAlignment="1">
      <alignment horizontal="center" vertical="top" wrapText="1"/>
    </xf>
    <xf numFmtId="2" fontId="2" fillId="7" borderId="7" xfId="0" applyNumberFormat="1" applyFont="1" applyFill="1" applyBorder="1" applyAlignment="1">
      <alignment horizontal="center" vertical="top" wrapText="1"/>
    </xf>
    <xf numFmtId="2" fontId="2" fillId="7" borderId="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164" fontId="2" fillId="9" borderId="2" xfId="0" applyNumberFormat="1" applyFont="1" applyFill="1" applyBorder="1" applyAlignment="1">
      <alignment horizontal="center"/>
    </xf>
    <xf numFmtId="164" fontId="2" fillId="9" borderId="6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2" fontId="1" fillId="7" borderId="2" xfId="0" applyNumberFormat="1" applyFont="1" applyFill="1" applyBorder="1" applyAlignment="1">
      <alignment horizontal="center" vertical="top" wrapText="1"/>
    </xf>
    <xf numFmtId="2" fontId="1" fillId="7" borderId="7" xfId="0" applyNumberFormat="1" applyFont="1" applyFill="1" applyBorder="1" applyAlignment="1">
      <alignment horizontal="center" vertical="top" wrapText="1"/>
    </xf>
    <xf numFmtId="2" fontId="1" fillId="7" borderId="6" xfId="0" applyNumberFormat="1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0" fontId="0" fillId="9" borderId="6" xfId="0" applyFill="1" applyBorder="1"/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0" fontId="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left" wrapText="1"/>
    </xf>
    <xf numFmtId="2" fontId="9" fillId="0" borderId="11" xfId="0" applyNumberFormat="1" applyFont="1" applyBorder="1" applyAlignment="1">
      <alignment horizontal="left" wrapText="1"/>
    </xf>
    <xf numFmtId="2" fontId="9" fillId="0" borderId="8" xfId="0" applyNumberFormat="1" applyFont="1" applyBorder="1" applyAlignment="1">
      <alignment horizontal="left" wrapText="1"/>
    </xf>
    <xf numFmtId="2" fontId="9" fillId="0" borderId="14" xfId="0" applyNumberFormat="1" applyFont="1" applyBorder="1" applyAlignment="1">
      <alignment horizontal="left" wrapText="1"/>
    </xf>
    <xf numFmtId="2" fontId="9" fillId="0" borderId="1" xfId="0" applyNumberFormat="1" applyFont="1" applyBorder="1" applyAlignment="1">
      <alignment horizontal="left" textRotation="90" wrapText="1"/>
    </xf>
    <xf numFmtId="2" fontId="9" fillId="0" borderId="3" xfId="0" applyNumberFormat="1" applyFont="1" applyBorder="1" applyAlignment="1">
      <alignment horizontal="left" textRotation="90" wrapText="1"/>
    </xf>
    <xf numFmtId="2" fontId="9" fillId="0" borderId="5" xfId="0" applyNumberFormat="1" applyFont="1" applyBorder="1" applyAlignment="1">
      <alignment horizontal="left" textRotation="90" wrapText="1"/>
    </xf>
    <xf numFmtId="2" fontId="10" fillId="0" borderId="1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33"/>
  <sheetViews>
    <sheetView tabSelected="1" zoomScaleNormal="100" workbookViewId="0">
      <selection activeCell="U28" sqref="U28"/>
    </sheetView>
  </sheetViews>
  <sheetFormatPr defaultRowHeight="12.75" x14ac:dyDescent="0.2"/>
  <cols>
    <col min="1" max="2" width="7.28515625" customWidth="1"/>
    <col min="3" max="3" width="6.28515625" customWidth="1"/>
    <col min="7" max="7" width="7.5703125" customWidth="1"/>
    <col min="9" max="9" width="9.140625" hidden="1" customWidth="1"/>
    <col min="11" max="11" width="10.7109375" bestFit="1" customWidth="1"/>
    <col min="14" max="14" width="7.7109375" customWidth="1"/>
    <col min="20" max="20" width="9.5703125" customWidth="1"/>
  </cols>
  <sheetData>
    <row r="2" spans="1:20" ht="15.75" x14ac:dyDescent="0.25">
      <c r="A2" s="70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20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20" x14ac:dyDescent="0.2">
      <c r="A4" s="72"/>
      <c r="B4" s="73"/>
      <c r="C4" s="73"/>
      <c r="D4" s="73"/>
      <c r="E4" s="74"/>
      <c r="F4" s="75" t="s">
        <v>11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7"/>
      <c r="S4" s="1"/>
    </row>
    <row r="5" spans="1:20" x14ac:dyDescent="0.2">
      <c r="A5" s="4"/>
      <c r="B5" s="78" t="s">
        <v>12</v>
      </c>
      <c r="C5" s="79"/>
      <c r="D5" s="79"/>
      <c r="E5" s="80"/>
      <c r="F5" s="81" t="s">
        <v>0</v>
      </c>
      <c r="G5" s="82"/>
      <c r="H5" s="82"/>
      <c r="I5" s="82"/>
      <c r="J5" s="82"/>
      <c r="K5" s="82"/>
      <c r="L5" s="82"/>
      <c r="M5" s="82"/>
      <c r="N5" s="82"/>
      <c r="O5" s="82"/>
      <c r="P5" s="83" t="s">
        <v>13</v>
      </c>
      <c r="Q5" s="84"/>
      <c r="R5" s="87" t="s">
        <v>14</v>
      </c>
      <c r="S5" s="90" t="s">
        <v>3</v>
      </c>
    </row>
    <row r="6" spans="1:20" x14ac:dyDescent="0.2">
      <c r="A6" s="5"/>
      <c r="B6" s="93" t="s">
        <v>15</v>
      </c>
      <c r="C6" s="93" t="s">
        <v>1</v>
      </c>
      <c r="D6" s="93" t="s">
        <v>44</v>
      </c>
      <c r="E6" s="95" t="s">
        <v>2</v>
      </c>
      <c r="F6" s="68" t="s">
        <v>16</v>
      </c>
      <c r="G6" s="68" t="s">
        <v>52</v>
      </c>
      <c r="H6" s="68" t="s">
        <v>17</v>
      </c>
      <c r="I6" s="68" t="s">
        <v>18</v>
      </c>
      <c r="J6" s="68" t="s">
        <v>19</v>
      </c>
      <c r="K6" s="68" t="s">
        <v>47</v>
      </c>
      <c r="L6" s="68" t="s">
        <v>20</v>
      </c>
      <c r="M6" s="68" t="s">
        <v>21</v>
      </c>
      <c r="N6" s="64" t="s">
        <v>22</v>
      </c>
      <c r="O6" s="66"/>
      <c r="P6" s="85"/>
      <c r="Q6" s="86"/>
      <c r="R6" s="88"/>
      <c r="S6" s="91"/>
    </row>
    <row r="7" spans="1:20" ht="129.75" x14ac:dyDescent="0.2">
      <c r="A7" s="6"/>
      <c r="B7" s="94"/>
      <c r="C7" s="94"/>
      <c r="D7" s="94"/>
      <c r="E7" s="96"/>
      <c r="F7" s="69"/>
      <c r="G7" s="69"/>
      <c r="H7" s="69"/>
      <c r="I7" s="69"/>
      <c r="J7" s="69"/>
      <c r="K7" s="69"/>
      <c r="L7" s="69"/>
      <c r="M7" s="69"/>
      <c r="N7" s="25" t="s">
        <v>45</v>
      </c>
      <c r="O7" s="25" t="s">
        <v>46</v>
      </c>
      <c r="P7" s="38" t="s">
        <v>23</v>
      </c>
      <c r="Q7" s="38" t="s">
        <v>24</v>
      </c>
      <c r="R7" s="89"/>
      <c r="S7" s="92"/>
    </row>
    <row r="8" spans="1:20" ht="15" x14ac:dyDescent="0.25">
      <c r="A8" s="7">
        <v>2019</v>
      </c>
      <c r="B8" s="37">
        <v>16</v>
      </c>
      <c r="C8" s="37">
        <v>3</v>
      </c>
      <c r="D8" s="26">
        <v>0</v>
      </c>
      <c r="E8" s="9">
        <v>19</v>
      </c>
      <c r="F8" s="27">
        <v>1</v>
      </c>
      <c r="G8" s="27">
        <v>0</v>
      </c>
      <c r="H8" s="27">
        <v>1.8</v>
      </c>
      <c r="I8" s="27">
        <v>0</v>
      </c>
      <c r="J8" s="27">
        <v>2.6</v>
      </c>
      <c r="K8" s="27">
        <v>5</v>
      </c>
      <c r="L8" s="27">
        <v>2.6</v>
      </c>
      <c r="M8" s="27">
        <v>2.7</v>
      </c>
      <c r="N8" s="27">
        <v>0</v>
      </c>
      <c r="O8" s="27">
        <v>0.3</v>
      </c>
      <c r="P8" s="28">
        <v>1.5</v>
      </c>
      <c r="Q8" s="28">
        <v>1.5</v>
      </c>
      <c r="R8" s="29">
        <v>0</v>
      </c>
      <c r="S8" s="8">
        <f>SUM(F8:R8)</f>
        <v>19</v>
      </c>
    </row>
    <row r="9" spans="1:20" ht="22.5" x14ac:dyDescent="0.2">
      <c r="A9" s="61" t="s">
        <v>25</v>
      </c>
      <c r="B9" s="62"/>
      <c r="C9" s="62"/>
      <c r="D9" s="63"/>
      <c r="E9" s="9">
        <v>2149.8000000000002</v>
      </c>
      <c r="F9" s="64" t="s">
        <v>26</v>
      </c>
      <c r="G9" s="65"/>
      <c r="H9" s="65"/>
      <c r="I9" s="65"/>
      <c r="J9" s="65"/>
      <c r="K9" s="65"/>
      <c r="L9" s="65"/>
      <c r="M9" s="65"/>
      <c r="N9" s="65"/>
      <c r="O9" s="66"/>
      <c r="P9" s="48" t="s">
        <v>27</v>
      </c>
      <c r="Q9" s="49"/>
      <c r="R9" s="8" t="s">
        <v>28</v>
      </c>
      <c r="S9" s="8"/>
    </row>
    <row r="10" spans="1:20" x14ac:dyDescent="0.2">
      <c r="A10" s="50" t="s">
        <v>29</v>
      </c>
      <c r="B10" s="51"/>
      <c r="C10" s="51"/>
      <c r="D10" s="51"/>
      <c r="E10" s="52"/>
      <c r="F10" s="10">
        <f>F8*E9</f>
        <v>2149.8000000000002</v>
      </c>
      <c r="G10" s="10">
        <f>G8*E9</f>
        <v>0</v>
      </c>
      <c r="H10" s="10">
        <f>H8*E9</f>
        <v>3869.6400000000003</v>
      </c>
      <c r="I10" s="10">
        <f>E9*I8</f>
        <v>0</v>
      </c>
      <c r="J10" s="10">
        <f>J8*E9</f>
        <v>5589.4800000000005</v>
      </c>
      <c r="K10" s="10">
        <f>K8*E9</f>
        <v>10749</v>
      </c>
      <c r="L10" s="10">
        <f>SUM(L8*2002.5)</f>
        <v>5206.5</v>
      </c>
      <c r="M10" s="10">
        <f>E9*M8</f>
        <v>5804.4600000000009</v>
      </c>
      <c r="N10" s="10">
        <f>SUM(E9*N8)</f>
        <v>0</v>
      </c>
      <c r="O10" s="10">
        <f>O8*E9</f>
        <v>644.94000000000005</v>
      </c>
      <c r="P10" s="10">
        <f>P8*E9</f>
        <v>3224.7000000000003</v>
      </c>
      <c r="Q10" s="10">
        <f>E9*Q8</f>
        <v>3224.7000000000003</v>
      </c>
      <c r="R10" s="10">
        <f>E9*R8</f>
        <v>0</v>
      </c>
      <c r="S10" s="10">
        <f>SUM(F10:R10)</f>
        <v>40463.22</v>
      </c>
    </row>
    <row r="11" spans="1:20" x14ac:dyDescent="0.2">
      <c r="A11" s="53" t="s">
        <v>30</v>
      </c>
      <c r="B11" s="53"/>
      <c r="C11" s="53"/>
      <c r="D11" s="53"/>
      <c r="E11" s="54"/>
      <c r="F11" s="55" t="s">
        <v>31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</row>
    <row r="12" spans="1:20" x14ac:dyDescent="0.2">
      <c r="A12" s="58" t="s">
        <v>32</v>
      </c>
      <c r="B12" s="58"/>
      <c r="C12" s="58"/>
      <c r="D12" s="59"/>
      <c r="E12" s="36">
        <v>32694.110000000161</v>
      </c>
      <c r="F12" s="39"/>
      <c r="G12" s="40"/>
      <c r="H12" s="11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</row>
    <row r="13" spans="1:20" x14ac:dyDescent="0.2">
      <c r="A13" s="30"/>
      <c r="B13" s="60" t="s">
        <v>42</v>
      </c>
      <c r="C13" s="60"/>
      <c r="D13" s="31" t="s">
        <v>30</v>
      </c>
      <c r="E13" s="32" t="s">
        <v>43</v>
      </c>
      <c r="F13" s="39"/>
      <c r="G13" s="40"/>
      <c r="H13" s="11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</row>
    <row r="14" spans="1:20" x14ac:dyDescent="0.2">
      <c r="A14" s="12" t="s">
        <v>33</v>
      </c>
      <c r="B14" s="43">
        <v>39892.400000000001</v>
      </c>
      <c r="C14" s="67"/>
      <c r="D14" s="33">
        <v>35435.770000000004</v>
      </c>
      <c r="E14" s="34"/>
      <c r="F14" s="13">
        <v>2149.8000000000002</v>
      </c>
      <c r="G14" s="13">
        <v>0</v>
      </c>
      <c r="H14" s="14">
        <v>3869.64</v>
      </c>
      <c r="I14" s="13">
        <v>0</v>
      </c>
      <c r="J14" s="13">
        <v>5589.48</v>
      </c>
      <c r="K14" s="13">
        <v>10657</v>
      </c>
      <c r="L14" s="13">
        <v>5208</v>
      </c>
      <c r="M14" s="13">
        <v>5804.46</v>
      </c>
      <c r="N14" s="13">
        <v>0</v>
      </c>
      <c r="O14" s="13">
        <v>8000</v>
      </c>
      <c r="P14" s="35">
        <f>1335+1016</f>
        <v>2351</v>
      </c>
      <c r="Q14" s="35">
        <v>0</v>
      </c>
      <c r="R14" s="13">
        <v>0</v>
      </c>
      <c r="S14" s="15">
        <f t="shared" ref="S14:S18" si="0">SUM(F14:R14)</f>
        <v>43629.38</v>
      </c>
      <c r="T14" s="3"/>
    </row>
    <row r="15" spans="1:20" x14ac:dyDescent="0.2">
      <c r="A15" s="12" t="s">
        <v>34</v>
      </c>
      <c r="B15" s="43">
        <v>39892.400000000001</v>
      </c>
      <c r="C15" s="44"/>
      <c r="D15" s="33">
        <v>26647.31</v>
      </c>
      <c r="E15" s="34"/>
      <c r="F15" s="13">
        <v>2149.8000000000002</v>
      </c>
      <c r="G15" s="13">
        <v>0</v>
      </c>
      <c r="H15" s="14">
        <v>3869.64</v>
      </c>
      <c r="I15" s="13"/>
      <c r="J15" s="13">
        <v>5589.48</v>
      </c>
      <c r="K15" s="13">
        <v>10657</v>
      </c>
      <c r="L15" s="13">
        <v>5208</v>
      </c>
      <c r="M15" s="13">
        <v>5804.46</v>
      </c>
      <c r="N15" s="13">
        <v>0</v>
      </c>
      <c r="O15" s="13">
        <f>871+1500</f>
        <v>2371</v>
      </c>
      <c r="P15" s="35">
        <f>2229+357</f>
        <v>2586</v>
      </c>
      <c r="Q15" s="35">
        <v>0</v>
      </c>
      <c r="R15" s="13">
        <v>0</v>
      </c>
      <c r="S15" s="15">
        <f t="shared" si="0"/>
        <v>38235.379999999997</v>
      </c>
      <c r="T15" s="3"/>
    </row>
    <row r="16" spans="1:20" x14ac:dyDescent="0.2">
      <c r="A16" s="12" t="s">
        <v>4</v>
      </c>
      <c r="B16" s="43">
        <v>39892.400000000001</v>
      </c>
      <c r="C16" s="44"/>
      <c r="D16" s="33">
        <v>46000.59</v>
      </c>
      <c r="E16" s="34"/>
      <c r="F16" s="13">
        <v>2149.8000000000002</v>
      </c>
      <c r="G16" s="13">
        <v>0</v>
      </c>
      <c r="H16" s="14">
        <v>3869.64</v>
      </c>
      <c r="I16" s="13"/>
      <c r="J16" s="13">
        <v>5589.48</v>
      </c>
      <c r="K16" s="13">
        <v>10657</v>
      </c>
      <c r="L16" s="13">
        <v>5208</v>
      </c>
      <c r="M16" s="13">
        <v>5804.46</v>
      </c>
      <c r="N16" s="13">
        <v>0</v>
      </c>
      <c r="O16" s="13">
        <v>0</v>
      </c>
      <c r="P16" s="35">
        <v>0</v>
      </c>
      <c r="Q16" s="35">
        <v>0</v>
      </c>
      <c r="R16" s="13">
        <v>0</v>
      </c>
      <c r="S16" s="15">
        <f t="shared" si="0"/>
        <v>33278.379999999997</v>
      </c>
      <c r="T16" s="3"/>
    </row>
    <row r="17" spans="1:20" x14ac:dyDescent="0.2">
      <c r="A17" s="12" t="s">
        <v>35</v>
      </c>
      <c r="B17" s="43">
        <v>39892.400000000001</v>
      </c>
      <c r="C17" s="44"/>
      <c r="D17" s="33">
        <v>46646.090000000004</v>
      </c>
      <c r="E17" s="34"/>
      <c r="F17" s="13">
        <v>2149.8000000000002</v>
      </c>
      <c r="G17" s="13">
        <v>0</v>
      </c>
      <c r="H17" s="14">
        <v>3869.64</v>
      </c>
      <c r="I17" s="13"/>
      <c r="J17" s="13">
        <v>5589.48</v>
      </c>
      <c r="K17" s="13">
        <v>10657</v>
      </c>
      <c r="L17" s="13">
        <v>5208</v>
      </c>
      <c r="M17" s="13">
        <v>5804.46</v>
      </c>
      <c r="N17" s="13">
        <v>0</v>
      </c>
      <c r="O17" s="13">
        <v>0</v>
      </c>
      <c r="P17" s="35">
        <v>0</v>
      </c>
      <c r="Q17" s="35">
        <v>0</v>
      </c>
      <c r="R17" s="13">
        <v>0</v>
      </c>
      <c r="S17" s="15">
        <f t="shared" si="0"/>
        <v>33278.379999999997</v>
      </c>
      <c r="T17" s="3"/>
    </row>
    <row r="18" spans="1:20" x14ac:dyDescent="0.2">
      <c r="A18" s="12" t="s">
        <v>9</v>
      </c>
      <c r="B18" s="43">
        <v>39892.400000000001</v>
      </c>
      <c r="C18" s="44"/>
      <c r="D18" s="33">
        <v>16142.83</v>
      </c>
      <c r="E18" s="34"/>
      <c r="F18" s="13">
        <v>2149.8000000000002</v>
      </c>
      <c r="G18" s="13">
        <v>0</v>
      </c>
      <c r="H18" s="14">
        <v>3869.64</v>
      </c>
      <c r="I18" s="13"/>
      <c r="J18" s="13">
        <v>5589.48</v>
      </c>
      <c r="K18" s="13">
        <v>10657</v>
      </c>
      <c r="L18" s="13">
        <v>5208</v>
      </c>
      <c r="M18" s="13">
        <v>5804.46</v>
      </c>
      <c r="N18" s="13">
        <v>0</v>
      </c>
      <c r="O18" s="13">
        <v>0</v>
      </c>
      <c r="P18" s="35">
        <v>0</v>
      </c>
      <c r="Q18" s="35">
        <v>0</v>
      </c>
      <c r="R18" s="13">
        <v>0</v>
      </c>
      <c r="S18" s="15">
        <f t="shared" si="0"/>
        <v>33278.379999999997</v>
      </c>
    </row>
    <row r="19" spans="1:20" x14ac:dyDescent="0.2">
      <c r="A19" s="12" t="s">
        <v>6</v>
      </c>
      <c r="B19" s="43"/>
      <c r="C19" s="44"/>
      <c r="D19" s="33"/>
      <c r="E19" s="34"/>
      <c r="F19" s="13"/>
      <c r="G19" s="13"/>
      <c r="H19" s="14"/>
      <c r="I19" s="13"/>
      <c r="J19" s="13"/>
      <c r="K19" s="13"/>
      <c r="L19" s="13"/>
      <c r="M19" s="13"/>
      <c r="N19" s="13"/>
      <c r="O19" s="13"/>
      <c r="P19" s="35"/>
      <c r="Q19" s="35"/>
      <c r="R19" s="13"/>
      <c r="S19" s="15"/>
    </row>
    <row r="20" spans="1:20" x14ac:dyDescent="0.2">
      <c r="A20" s="12" t="s">
        <v>5</v>
      </c>
      <c r="B20" s="43"/>
      <c r="C20" s="44"/>
      <c r="D20" s="33"/>
      <c r="E20" s="34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35"/>
      <c r="Q20" s="35"/>
      <c r="R20" s="13"/>
      <c r="S20" s="15"/>
    </row>
    <row r="21" spans="1:20" x14ac:dyDescent="0.2">
      <c r="A21" s="12" t="s">
        <v>7</v>
      </c>
      <c r="B21" s="43"/>
      <c r="C21" s="44"/>
      <c r="D21" s="33"/>
      <c r="E21" s="34"/>
      <c r="F21" s="13"/>
      <c r="G21" s="13"/>
      <c r="H21" s="14"/>
      <c r="I21" s="13"/>
      <c r="J21" s="13"/>
      <c r="K21" s="13"/>
      <c r="L21" s="13"/>
      <c r="M21" s="13"/>
      <c r="N21" s="13"/>
      <c r="O21" s="13"/>
      <c r="P21" s="35"/>
      <c r="Q21" s="35"/>
      <c r="R21" s="13"/>
      <c r="S21" s="15"/>
    </row>
    <row r="22" spans="1:20" x14ac:dyDescent="0.2">
      <c r="A22" s="12" t="s">
        <v>36</v>
      </c>
      <c r="B22" s="43"/>
      <c r="C22" s="44"/>
      <c r="D22" s="33"/>
      <c r="E22" s="34"/>
      <c r="F22" s="13"/>
      <c r="G22" s="13"/>
      <c r="H22" s="14"/>
      <c r="I22" s="13"/>
      <c r="J22" s="13"/>
      <c r="K22" s="13"/>
      <c r="L22" s="13"/>
      <c r="M22" s="13"/>
      <c r="N22" s="13"/>
      <c r="O22" s="13"/>
      <c r="P22" s="35"/>
      <c r="Q22" s="35"/>
      <c r="R22" s="13"/>
      <c r="S22" s="15"/>
    </row>
    <row r="23" spans="1:20" x14ac:dyDescent="0.2">
      <c r="A23" s="12" t="s">
        <v>37</v>
      </c>
      <c r="B23" s="43"/>
      <c r="C23" s="44"/>
      <c r="D23" s="33"/>
      <c r="E23" s="34"/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35"/>
      <c r="Q23" s="35"/>
      <c r="R23" s="13"/>
      <c r="S23" s="15"/>
    </row>
    <row r="24" spans="1:20" x14ac:dyDescent="0.2">
      <c r="A24" s="12" t="s">
        <v>38</v>
      </c>
      <c r="B24" s="43"/>
      <c r="C24" s="44"/>
      <c r="D24" s="33"/>
      <c r="E24" s="34"/>
      <c r="F24" s="13"/>
      <c r="G24" s="13"/>
      <c r="H24" s="14"/>
      <c r="I24" s="13"/>
      <c r="J24" s="13"/>
      <c r="K24" s="13"/>
      <c r="L24" s="13"/>
      <c r="M24" s="13"/>
      <c r="N24" s="13"/>
      <c r="O24" s="13"/>
      <c r="P24" s="35"/>
      <c r="Q24" s="35"/>
      <c r="R24" s="13"/>
      <c r="S24" s="15"/>
    </row>
    <row r="25" spans="1:20" x14ac:dyDescent="0.2">
      <c r="A25" s="12" t="s">
        <v>39</v>
      </c>
      <c r="B25" s="43"/>
      <c r="C25" s="44"/>
      <c r="D25" s="33"/>
      <c r="E25" s="34"/>
      <c r="F25" s="13"/>
      <c r="G25" s="13"/>
      <c r="H25" s="14"/>
      <c r="I25" s="13"/>
      <c r="J25" s="13"/>
      <c r="K25" s="13"/>
      <c r="L25" s="13"/>
      <c r="M25" s="13"/>
      <c r="N25" s="13"/>
      <c r="O25" s="13"/>
      <c r="P25" s="35"/>
      <c r="Q25" s="35"/>
      <c r="R25" s="13"/>
      <c r="S25" s="15"/>
    </row>
    <row r="26" spans="1:20" ht="24" x14ac:dyDescent="0.2">
      <c r="A26" s="16" t="s">
        <v>40</v>
      </c>
      <c r="B26" s="43">
        <v>0</v>
      </c>
      <c r="C26" s="44"/>
      <c r="D26" s="33">
        <v>0</v>
      </c>
      <c r="E26" s="20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35"/>
      <c r="Q26" s="35"/>
      <c r="R26" s="13"/>
      <c r="S26" s="15"/>
    </row>
    <row r="27" spans="1:20" x14ac:dyDescent="0.2">
      <c r="A27" s="17" t="s">
        <v>2</v>
      </c>
      <c r="B27" s="45">
        <f>SUM(B14:B26)</f>
        <v>199462</v>
      </c>
      <c r="C27" s="46"/>
      <c r="D27" s="24">
        <f>SUM(D14:D26)</f>
        <v>170872.59</v>
      </c>
      <c r="E27" s="18"/>
      <c r="F27" s="18">
        <f>SUM(F14:F26)</f>
        <v>10749</v>
      </c>
      <c r="G27" s="18">
        <f>SUM(G14:G26)</f>
        <v>0</v>
      </c>
      <c r="H27" s="18">
        <f>SUM(H14:H26)</f>
        <v>19348.2</v>
      </c>
      <c r="I27" s="18"/>
      <c r="J27" s="18">
        <f t="shared" ref="J27:S27" si="1">SUM(J14:J26)</f>
        <v>27947.399999999998</v>
      </c>
      <c r="K27" s="18">
        <f t="shared" si="1"/>
        <v>53285</v>
      </c>
      <c r="L27" s="18">
        <f t="shared" si="1"/>
        <v>26040</v>
      </c>
      <c r="M27" s="18">
        <f t="shared" si="1"/>
        <v>29022.3</v>
      </c>
      <c r="N27" s="18">
        <f t="shared" si="1"/>
        <v>0</v>
      </c>
      <c r="O27" s="18">
        <f t="shared" si="1"/>
        <v>10371</v>
      </c>
      <c r="P27" s="24">
        <f t="shared" si="1"/>
        <v>4937</v>
      </c>
      <c r="Q27" s="24">
        <f t="shared" si="1"/>
        <v>0</v>
      </c>
      <c r="R27" s="18">
        <f t="shared" si="1"/>
        <v>0</v>
      </c>
      <c r="S27" s="19">
        <f t="shared" si="1"/>
        <v>181699.9</v>
      </c>
    </row>
    <row r="28" spans="1:20" x14ac:dyDescent="0.2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3" t="s">
        <v>41</v>
      </c>
      <c r="R28" s="47">
        <f>E12+D27-S27</f>
        <v>21866.800000000163</v>
      </c>
      <c r="S28" s="47"/>
    </row>
    <row r="29" spans="1:20" x14ac:dyDescent="0.2">
      <c r="B29" t="s">
        <v>10</v>
      </c>
      <c r="C29" s="42">
        <v>8000</v>
      </c>
      <c r="D29" t="s">
        <v>48</v>
      </c>
    </row>
    <row r="30" spans="1:20" x14ac:dyDescent="0.2">
      <c r="B30" t="s">
        <v>8</v>
      </c>
      <c r="C30">
        <v>871</v>
      </c>
      <c r="D30" t="s">
        <v>50</v>
      </c>
    </row>
    <row r="31" spans="1:20" x14ac:dyDescent="0.2">
      <c r="C31">
        <v>1500</v>
      </c>
      <c r="D31" t="s">
        <v>51</v>
      </c>
      <c r="F31" s="3"/>
    </row>
    <row r="33" spans="11:11" x14ac:dyDescent="0.2">
      <c r="K33" s="2"/>
    </row>
  </sheetData>
  <mergeCells count="45">
    <mergeCell ref="D6:D7"/>
    <mergeCell ref="E6:E7"/>
    <mergeCell ref="F6:F7"/>
    <mergeCell ref="G6:G7"/>
    <mergeCell ref="I6:I7"/>
    <mergeCell ref="H6:H7"/>
    <mergeCell ref="J6:J7"/>
    <mergeCell ref="K6:K7"/>
    <mergeCell ref="L6:L7"/>
    <mergeCell ref="A2:S2"/>
    <mergeCell ref="A3:S3"/>
    <mergeCell ref="A4:E4"/>
    <mergeCell ref="F4:R4"/>
    <mergeCell ref="B5:E5"/>
    <mergeCell ref="F5:O5"/>
    <mergeCell ref="P5:Q6"/>
    <mergeCell ref="R5:R7"/>
    <mergeCell ref="S5:S7"/>
    <mergeCell ref="B6:B7"/>
    <mergeCell ref="N6:O6"/>
    <mergeCell ref="C6:C7"/>
    <mergeCell ref="M6:M7"/>
    <mergeCell ref="B19:C19"/>
    <mergeCell ref="P9:Q9"/>
    <mergeCell ref="A10:E10"/>
    <mergeCell ref="A11:E11"/>
    <mergeCell ref="F11:S11"/>
    <mergeCell ref="A12:D12"/>
    <mergeCell ref="B13:C13"/>
    <mergeCell ref="A9:D9"/>
    <mergeCell ref="F9:O9"/>
    <mergeCell ref="B14:C14"/>
    <mergeCell ref="B15:C15"/>
    <mergeCell ref="B16:C16"/>
    <mergeCell ref="B17:C17"/>
    <mergeCell ref="B18:C18"/>
    <mergeCell ref="B26:C26"/>
    <mergeCell ref="B27:C27"/>
    <mergeCell ref="R28:S28"/>
    <mergeCell ref="B20:C20"/>
    <mergeCell ref="B21:C21"/>
    <mergeCell ref="B22:C22"/>
    <mergeCell ref="B23:C23"/>
    <mergeCell ref="B24:C24"/>
    <mergeCell ref="B25:C25"/>
  </mergeCells>
  <pageMargins left="8.3333333333333329E-2" right="0.125" top="0.75" bottom="0.75" header="0.3" footer="0.3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2019-05-28T07:52:47Z</cp:lastPrinted>
  <dcterms:created xsi:type="dcterms:W3CDTF">2007-02-04T12:22:59Z</dcterms:created>
  <dcterms:modified xsi:type="dcterms:W3CDTF">2019-07-03T06:24:51Z</dcterms:modified>
</cp:coreProperties>
</file>