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85" windowWidth="15120" windowHeight="7230"/>
  </bookViews>
  <sheets>
    <sheet name="2019" sheetId="12" r:id="rId1"/>
  </sheets>
  <definedNames>
    <definedName name="_xlnm.Print_Area" localSheetId="0">'2019'!$A$2:$T$29</definedName>
  </definedNames>
  <calcPr calcId="162913"/>
</workbook>
</file>

<file path=xl/calcChain.xml><?xml version="1.0" encoding="utf-8"?>
<calcChain xmlns="http://schemas.openxmlformats.org/spreadsheetml/2006/main">
  <c r="O18" i="12" l="1"/>
  <c r="P18" i="12" l="1"/>
  <c r="N18" i="12" l="1"/>
  <c r="T18" i="12" l="1"/>
  <c r="R28" i="12"/>
  <c r="Q28" i="12"/>
  <c r="P28" i="12"/>
  <c r="M28" i="12"/>
  <c r="L28" i="12"/>
  <c r="K28" i="12"/>
  <c r="J28" i="12"/>
  <c r="I28" i="12"/>
  <c r="H28" i="12"/>
  <c r="G28" i="12"/>
  <c r="F28" i="12"/>
  <c r="B28" i="12"/>
  <c r="N17" i="12" l="1"/>
  <c r="T17" i="12" l="1"/>
  <c r="T16" i="12" l="1"/>
  <c r="N15" i="12" l="1"/>
  <c r="T15" i="12" l="1"/>
  <c r="N14" i="12" l="1"/>
  <c r="N28" i="12" s="1"/>
  <c r="O14" i="12" l="1"/>
  <c r="O28" i="12" s="1"/>
  <c r="T14" i="12" l="1"/>
  <c r="T28" i="12" s="1"/>
  <c r="R10" i="12"/>
  <c r="Q10" i="12"/>
  <c r="P10" i="12"/>
  <c r="O10" i="12"/>
  <c r="M10" i="12"/>
  <c r="L10" i="12"/>
  <c r="K10" i="12"/>
  <c r="J10" i="12"/>
  <c r="I10" i="12"/>
  <c r="H10" i="12"/>
  <c r="G10" i="12"/>
  <c r="F10" i="12"/>
  <c r="E8" i="12"/>
  <c r="D26" i="12"/>
  <c r="D28" i="12" s="1"/>
  <c r="N10" i="12"/>
  <c r="T8" i="12"/>
  <c r="T10" i="12" l="1"/>
  <c r="R29" i="12" l="1"/>
</calcChain>
</file>

<file path=xl/comments1.xml><?xml version="1.0" encoding="utf-8"?>
<comments xmlns="http://schemas.openxmlformats.org/spreadsheetml/2006/main">
  <authors>
    <author>Автор</author>
  </authors>
  <commentList>
    <comment ref="O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4400-замена коммутатора
1000-замена дверного доводчика
1500-сварка шлагбаума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419-краска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450-замок на узел х/в
210-средство от блох</t>
        </r>
      </text>
    </comment>
  </commentList>
</comments>
</file>

<file path=xl/sharedStrings.xml><?xml version="1.0" encoding="utf-8"?>
<sst xmlns="http://schemas.openxmlformats.org/spreadsheetml/2006/main" count="82" uniqueCount="65">
  <si>
    <t>Содержание</t>
  </si>
  <si>
    <t>итого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</si>
  <si>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</si>
  <si>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</si>
  <si>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</si>
  <si>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</si>
  <si>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</si>
  <si>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</si>
  <si>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</si>
  <si>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</si>
  <si>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</si>
  <si>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</si>
  <si>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ИТОГО:</t>
  </si>
  <si>
    <t>доска объявлений</t>
  </si>
  <si>
    <t>долг</t>
  </si>
  <si>
    <t>начислено</t>
  </si>
  <si>
    <t>оплачено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</si>
  <si>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</si>
  <si>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</si>
  <si>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</si>
  <si>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</si>
  <si>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</si>
  <si>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</si>
  <si>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</si>
  <si>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</si>
  <si>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</si>
  <si>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</si>
  <si>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</si>
  <si>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</si>
  <si>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</si>
  <si>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</si>
  <si>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</si>
  <si>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</si>
  <si>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</si>
  <si>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</si>
  <si>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</si>
  <si>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</si>
  <si>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</si>
  <si>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</si>
  <si>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</si>
  <si>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</si>
  <si>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</si>
  <si>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</si>
  <si>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</si>
  <si>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</si>
  <si>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</si>
  <si>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</si>
  <si>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</si>
  <si>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</si>
  <si>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</si>
  <si>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Еремеева</t>
  </si>
  <si>
    <t>услуги сторонних организаций, разовые работы</t>
  </si>
  <si>
    <t>х/в</t>
  </si>
  <si>
    <t>эл-во</t>
  </si>
  <si>
    <t>лампочки</t>
  </si>
  <si>
    <t>Информация о доходах и расходах по дому __Калинина 11__на 2019год.</t>
  </si>
  <si>
    <t>гидр.испытание теплообменика</t>
  </si>
  <si>
    <t>лампочки на лифты, масло,солярка (испытание лифтов)</t>
  </si>
  <si>
    <t>Работы по уборке придомовой территории</t>
  </si>
  <si>
    <t>замена коммутатора</t>
  </si>
  <si>
    <t>замена дверного доводчика</t>
  </si>
  <si>
    <t>сварка шлагбаума</t>
  </si>
  <si>
    <t>краска</t>
  </si>
  <si>
    <t>замок на узел х/в</t>
  </si>
  <si>
    <t>средство от блох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</si>
</sst>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sz val="7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2" fillId="0" borderId="0" xfId="0" applyNumberFormat="1" applyFont="1" applyFill="1" applyBorder="1"/>
    <xf numFmtId="0" fontId="0" fillId="0" borderId="4" xfId="0" applyBorder="1"/>
    <xf numFmtId="0" fontId="6" fillId="4" borderId="7" xfId="0" applyFont="1" applyFill="1" applyBorder="1" applyAlignment="1"/>
    <xf numFmtId="0" fontId="6" fillId="4" borderId="7" xfId="0" applyFont="1" applyFill="1" applyBorder="1" applyAlignment="1">
      <alignment wrapText="1"/>
    </xf>
    <xf numFmtId="2" fontId="1" fillId="4" borderId="7" xfId="0" applyNumberFormat="1" applyFont="1" applyFill="1" applyBorder="1" applyAlignment="1"/>
    <xf numFmtId="2" fontId="3" fillId="0" borderId="8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 vertical="top" wrapText="1"/>
    </xf>
    <xf numFmtId="2" fontId="2" fillId="7" borderId="10" xfId="0" applyNumberFormat="1" applyFont="1" applyFill="1" applyBorder="1" applyAlignment="1">
      <alignment horizontal="center" vertical="top" wrapText="1"/>
    </xf>
    <xf numFmtId="17" fontId="3" fillId="8" borderId="4" xfId="0" applyNumberFormat="1" applyFont="1" applyFill="1" applyBorder="1" applyAlignment="1">
      <alignment horizontal="left"/>
    </xf>
    <xf numFmtId="164" fontId="2" fillId="7" borderId="4" xfId="0" applyNumberFormat="1" applyFont="1" applyFill="1" applyBorder="1"/>
    <xf numFmtId="164" fontId="2" fillId="7" borderId="8" xfId="0" applyNumberFormat="1" applyFont="1" applyFill="1" applyBorder="1"/>
    <xf numFmtId="4" fontId="2" fillId="7" borderId="4" xfId="0" applyNumberFormat="1" applyFont="1" applyFill="1" applyBorder="1"/>
    <xf numFmtId="17" fontId="3" fillId="9" borderId="4" xfId="0" applyNumberFormat="1" applyFont="1" applyFill="1" applyBorder="1" applyAlignment="1">
      <alignment horizontal="left" wrapText="1"/>
    </xf>
    <xf numFmtId="0" fontId="3" fillId="2" borderId="4" xfId="0" applyFont="1" applyFill="1" applyBorder="1"/>
    <xf numFmtId="0" fontId="3" fillId="0" borderId="0" xfId="0" applyFont="1" applyFill="1" applyBorder="1"/>
    <xf numFmtId="164" fontId="9" fillId="0" borderId="0" xfId="0" applyNumberFormat="1" applyFont="1" applyFill="1" applyBorder="1"/>
    <xf numFmtId="164" fontId="2" fillId="10" borderId="4" xfId="0" applyNumberFormat="1" applyFont="1" applyFill="1" applyBorder="1"/>
    <xf numFmtId="2" fontId="1" fillId="0" borderId="4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/>
    <xf numFmtId="4" fontId="11" fillId="2" borderId="4" xfId="0" applyNumberFormat="1" applyFont="1" applyFill="1" applyBorder="1"/>
    <xf numFmtId="2" fontId="2" fillId="0" borderId="8" xfId="0" applyNumberFormat="1" applyFont="1" applyBorder="1" applyAlignment="1">
      <alignment vertical="top" textRotation="90" wrapText="1"/>
    </xf>
    <xf numFmtId="2" fontId="2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wrapText="1"/>
    </xf>
    <xf numFmtId="0" fontId="2" fillId="11" borderId="3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4" fontId="5" fillId="11" borderId="4" xfId="0" applyNumberFormat="1" applyFont="1" applyFill="1" applyBorder="1"/>
    <xf numFmtId="164" fontId="2" fillId="10" borderId="4" xfId="0" applyNumberFormat="1" applyFont="1" applyFill="1" applyBorder="1" applyAlignment="1"/>
    <xf numFmtId="164" fontId="5" fillId="5" borderId="4" xfId="0" applyNumberFormat="1" applyFont="1" applyFill="1" applyBorder="1"/>
    <xf numFmtId="4" fontId="8" fillId="4" borderId="4" xfId="0" applyNumberFormat="1" applyFont="1" applyFill="1" applyBorder="1" applyAlignment="1">
      <alignment horizontal="center"/>
    </xf>
    <xf numFmtId="2" fontId="0" fillId="0" borderId="0" xfId="0" applyNumberFormat="1"/>
    <xf numFmtId="4" fontId="5" fillId="4" borderId="4" xfId="0" applyNumberFormat="1" applyFont="1" applyFill="1" applyBorder="1"/>
    <xf numFmtId="164" fontId="5" fillId="10" borderId="4" xfId="0" applyNumberFormat="1" applyFont="1" applyFill="1" applyBorder="1" applyAlignment="1"/>
    <xf numFmtId="164" fontId="5" fillId="7" borderId="4" xfId="0" applyNumberFormat="1" applyFont="1" applyFill="1" applyBorder="1"/>
    <xf numFmtId="0" fontId="10" fillId="4" borderId="1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top" wrapText="1"/>
    </xf>
    <xf numFmtId="164" fontId="2" fillId="7" borderId="0" xfId="0" applyNumberFormat="1" applyFont="1" applyFill="1" applyBorder="1"/>
    <xf numFmtId="0" fontId="0" fillId="0" borderId="3" xfId="0" applyBorder="1" applyAlignment="1">
      <alignment horizontal="center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7" borderId="1" xfId="0" applyNumberFormat="1" applyFont="1" applyFill="1" applyBorder="1" applyAlignment="1">
      <alignment horizontal="center" vertical="top" wrapText="1"/>
    </xf>
    <xf numFmtId="2" fontId="2" fillId="7" borderId="2" xfId="0" applyNumberFormat="1" applyFont="1" applyFill="1" applyBorder="1" applyAlignment="1">
      <alignment horizontal="center" vertical="top" wrapText="1"/>
    </xf>
    <xf numFmtId="2" fontId="2" fillId="7" borderId="3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5" fillId="0" borderId="0" xfId="0" applyFont="1"/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2" fontId="1" fillId="0" borderId="14" xfId="0" applyNumberFormat="1" applyFont="1" applyBorder="1" applyAlignment="1">
      <alignment horizontal="left" wrapText="1"/>
    </xf>
    <xf numFmtId="2" fontId="1" fillId="0" borderId="9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vertical="top" wrapText="1"/>
    </xf>
    <xf numFmtId="2" fontId="6" fillId="7" borderId="2" xfId="0" applyNumberFormat="1" applyFont="1" applyFill="1" applyBorder="1" applyAlignment="1">
      <alignment horizontal="center" vertical="top" wrapText="1"/>
    </xf>
    <xf numFmtId="2" fontId="6" fillId="7" borderId="3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12" fillId="3" borderId="3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0A8E6"/>
      <color rgb="FFED77DF"/>
      <color rgb="FFC989DB"/>
      <color rgb="FFE224CB"/>
      <color rgb="FF936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T43"/>
  <sheetViews>
    <sheetView tabSelected="1" zoomScaleNormal="100" workbookViewId="0">
      <selection activeCell="G43" sqref="G43"/>
    </sheetView>
  </sheetViews>
  <sheetFormatPr defaultRowHeight="15" x14ac:dyDescent="0.25"/>
  <cols>
    <col min="1" max="1" width="7.140625" customWidth="1"/>
    <col min="2" max="2" width="8.7109375" customWidth="1"/>
    <col min="3" max="3" width="4.7109375" customWidth="1"/>
    <col min="4" max="4" width="9.7109375" customWidth="1"/>
    <col min="5" max="5" width="8.42578125" customWidth="1"/>
    <col min="7" max="7" width="9" customWidth="1"/>
    <col min="9" max="9" width="7.5703125" customWidth="1"/>
    <col min="10" max="10" width="11.7109375" bestFit="1" customWidth="1"/>
    <col min="18" max="18" width="9" customWidth="1"/>
    <col min="19" max="19" width="9.140625" hidden="1" customWidth="1"/>
  </cols>
  <sheetData>
    <row r="2" spans="1:20" ht="15.75" x14ac:dyDescent="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x14ac:dyDescent="0.25">
      <c r="A4" s="49"/>
      <c r="B4" s="50"/>
      <c r="C4" s="50"/>
      <c r="D4" s="50"/>
      <c r="E4" s="51"/>
      <c r="F4" s="52" t="s">
        <v>17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40"/>
      <c r="T4" s="2"/>
    </row>
    <row r="5" spans="1:20" x14ac:dyDescent="0.25">
      <c r="A5" s="3"/>
      <c r="B5" s="55" t="s">
        <v>18</v>
      </c>
      <c r="C5" s="56"/>
      <c r="D5" s="56"/>
      <c r="E5" s="57"/>
      <c r="F5" s="58" t="s">
        <v>0</v>
      </c>
      <c r="G5" s="59"/>
      <c r="H5" s="59"/>
      <c r="I5" s="59"/>
      <c r="J5" s="59"/>
      <c r="K5" s="59"/>
      <c r="L5" s="59"/>
      <c r="M5" s="59"/>
      <c r="N5" s="59"/>
      <c r="O5" s="59"/>
      <c r="P5" s="60" t="s">
        <v>19</v>
      </c>
      <c r="Q5" s="61"/>
      <c r="R5" s="64" t="s">
        <v>20</v>
      </c>
      <c r="S5" s="67" t="s">
        <v>49</v>
      </c>
      <c r="T5" s="70" t="s">
        <v>3</v>
      </c>
    </row>
    <row r="6" spans="1:20" x14ac:dyDescent="0.25">
      <c r="A6" s="4"/>
      <c r="B6" s="77" t="s">
        <v>21</v>
      </c>
      <c r="C6" s="77" t="s">
        <v>2</v>
      </c>
      <c r="D6" s="77" t="s">
        <v>47</v>
      </c>
      <c r="E6" s="79" t="s">
        <v>1</v>
      </c>
      <c r="F6" s="75" t="s">
        <v>22</v>
      </c>
      <c r="G6" s="75" t="s">
        <v>58</v>
      </c>
      <c r="H6" s="75" t="s">
        <v>23</v>
      </c>
      <c r="I6" s="75" t="s">
        <v>24</v>
      </c>
      <c r="J6" s="75" t="s">
        <v>25</v>
      </c>
      <c r="K6" s="75" t="s">
        <v>26</v>
      </c>
      <c r="L6" s="75" t="s">
        <v>27</v>
      </c>
      <c r="M6" s="75" t="s">
        <v>28</v>
      </c>
      <c r="N6" s="73" t="s">
        <v>29</v>
      </c>
      <c r="O6" s="74"/>
      <c r="P6" s="62"/>
      <c r="Q6" s="63"/>
      <c r="R6" s="65"/>
      <c r="S6" s="68"/>
      <c r="T6" s="71"/>
    </row>
    <row r="7" spans="1:20" ht="129.75" x14ac:dyDescent="0.25">
      <c r="A7" s="5"/>
      <c r="B7" s="78"/>
      <c r="C7" s="78"/>
      <c r="D7" s="78"/>
      <c r="E7" s="80"/>
      <c r="F7" s="76"/>
      <c r="G7" s="76"/>
      <c r="H7" s="76"/>
      <c r="I7" s="76"/>
      <c r="J7" s="76"/>
      <c r="K7" s="76"/>
      <c r="L7" s="76"/>
      <c r="M7" s="76"/>
      <c r="N7" s="24" t="s">
        <v>48</v>
      </c>
      <c r="O7" s="24" t="s">
        <v>51</v>
      </c>
      <c r="P7" s="41" t="s">
        <v>30</v>
      </c>
      <c r="Q7" s="41" t="s">
        <v>31</v>
      </c>
      <c r="R7" s="66"/>
      <c r="S7" s="69"/>
      <c r="T7" s="72"/>
    </row>
    <row r="8" spans="1:20" x14ac:dyDescent="0.25">
      <c r="A8" s="37">
        <v>2019</v>
      </c>
      <c r="B8" s="6">
        <v>18.2</v>
      </c>
      <c r="C8" s="6">
        <v>3.2</v>
      </c>
      <c r="D8" s="6">
        <v>1.6</v>
      </c>
      <c r="E8" s="32">
        <f>SUM(B8:D8)</f>
        <v>23</v>
      </c>
      <c r="F8" s="38">
        <v>1</v>
      </c>
      <c r="G8" s="38">
        <v>1.51</v>
      </c>
      <c r="H8" s="38">
        <v>1.8</v>
      </c>
      <c r="I8" s="38">
        <v>0.2</v>
      </c>
      <c r="J8" s="38">
        <v>2.2000000000000002</v>
      </c>
      <c r="K8" s="38">
        <v>6.75</v>
      </c>
      <c r="L8" s="38">
        <v>1.4</v>
      </c>
      <c r="M8" s="38">
        <v>2.2000000000000002</v>
      </c>
      <c r="N8" s="25">
        <v>0</v>
      </c>
      <c r="O8" s="38">
        <v>1.1399999999999999</v>
      </c>
      <c r="P8" s="20">
        <v>1.6</v>
      </c>
      <c r="Q8" s="20">
        <v>1.6</v>
      </c>
      <c r="R8" s="21">
        <v>1.6</v>
      </c>
      <c r="S8" s="21">
        <v>0</v>
      </c>
      <c r="T8" s="7">
        <f>SUM(F8:S8)</f>
        <v>23.000000000000007</v>
      </c>
    </row>
    <row r="9" spans="1:20" ht="22.5" x14ac:dyDescent="0.25">
      <c r="A9" s="97" t="s">
        <v>32</v>
      </c>
      <c r="B9" s="98"/>
      <c r="C9" s="98"/>
      <c r="D9" s="99"/>
      <c r="E9" s="8">
        <v>3989.5</v>
      </c>
      <c r="F9" s="73" t="s">
        <v>33</v>
      </c>
      <c r="G9" s="100"/>
      <c r="H9" s="100"/>
      <c r="I9" s="100"/>
      <c r="J9" s="100"/>
      <c r="K9" s="100"/>
      <c r="L9" s="100"/>
      <c r="M9" s="100"/>
      <c r="N9" s="100"/>
      <c r="O9" s="74"/>
      <c r="P9" s="83" t="s">
        <v>34</v>
      </c>
      <c r="Q9" s="84"/>
      <c r="R9" s="7" t="s">
        <v>35</v>
      </c>
      <c r="S9" s="7"/>
      <c r="T9" s="7"/>
    </row>
    <row r="10" spans="1:20" x14ac:dyDescent="0.25">
      <c r="A10" s="85" t="s">
        <v>36</v>
      </c>
      <c r="B10" s="86"/>
      <c r="C10" s="86"/>
      <c r="D10" s="86"/>
      <c r="E10" s="87"/>
      <c r="F10" s="9">
        <f>F8*E9</f>
        <v>3989.5</v>
      </c>
      <c r="G10" s="9">
        <f>G8*E9</f>
        <v>6024.1450000000004</v>
      </c>
      <c r="H10" s="9">
        <f>H8*E9</f>
        <v>7181.1</v>
      </c>
      <c r="I10" s="9">
        <f>I8*E9</f>
        <v>797.90000000000009</v>
      </c>
      <c r="J10" s="9">
        <f>J8*E9</f>
        <v>8776.9000000000015</v>
      </c>
      <c r="K10" s="9">
        <f>K8*E9</f>
        <v>26929.125</v>
      </c>
      <c r="L10" s="9">
        <f>L8*E9</f>
        <v>5585.2999999999993</v>
      </c>
      <c r="M10" s="9">
        <f>M8*E9</f>
        <v>8776.9000000000015</v>
      </c>
      <c r="N10" s="9">
        <f>E9*N8</f>
        <v>0</v>
      </c>
      <c r="O10" s="9">
        <f>O8*E9</f>
        <v>4548.03</v>
      </c>
      <c r="P10" s="9">
        <f>P8*E9</f>
        <v>6383.2000000000007</v>
      </c>
      <c r="Q10" s="9">
        <f>Q8*E9</f>
        <v>6383.2000000000007</v>
      </c>
      <c r="R10" s="9">
        <f>R8*E9</f>
        <v>6383.2000000000007</v>
      </c>
      <c r="S10" s="9">
        <v>0</v>
      </c>
      <c r="T10" s="9">
        <f>SUM(F10:R10)</f>
        <v>91758.499999999985</v>
      </c>
    </row>
    <row r="11" spans="1:20" x14ac:dyDescent="0.25">
      <c r="A11" s="88" t="s">
        <v>16</v>
      </c>
      <c r="B11" s="88"/>
      <c r="C11" s="88"/>
      <c r="D11" s="88"/>
      <c r="E11" s="89"/>
      <c r="F11" s="90" t="s">
        <v>37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</row>
    <row r="12" spans="1:20" x14ac:dyDescent="0.25">
      <c r="A12" s="93" t="s">
        <v>38</v>
      </c>
      <c r="B12" s="93"/>
      <c r="C12" s="93"/>
      <c r="D12" s="94"/>
      <c r="E12" s="34">
        <v>-192688.53000000073</v>
      </c>
      <c r="F12" s="42"/>
      <c r="G12" s="43"/>
      <c r="H12" s="10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</row>
    <row r="13" spans="1:20" x14ac:dyDescent="0.25">
      <c r="A13" s="26"/>
      <c r="B13" s="95" t="s">
        <v>15</v>
      </c>
      <c r="C13" s="95"/>
      <c r="D13" s="27" t="s">
        <v>16</v>
      </c>
      <c r="E13" s="28" t="s">
        <v>14</v>
      </c>
      <c r="F13" s="42"/>
      <c r="G13" s="43"/>
      <c r="H13" s="10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</row>
    <row r="14" spans="1:20" x14ac:dyDescent="0.25">
      <c r="A14" s="11" t="s">
        <v>39</v>
      </c>
      <c r="B14" s="81">
        <v>131258.15</v>
      </c>
      <c r="C14" s="96"/>
      <c r="D14" s="29">
        <v>106510.54000000001</v>
      </c>
      <c r="E14" s="30"/>
      <c r="F14" s="12">
        <v>3989.5</v>
      </c>
      <c r="G14" s="12">
        <v>6026.9</v>
      </c>
      <c r="H14" s="13">
        <v>7181.1</v>
      </c>
      <c r="I14" s="12">
        <v>797.9</v>
      </c>
      <c r="J14" s="12">
        <v>8776.9</v>
      </c>
      <c r="K14" s="12">
        <v>26939.25</v>
      </c>
      <c r="L14" s="12">
        <v>5526.9</v>
      </c>
      <c r="M14" s="12">
        <v>8776.9</v>
      </c>
      <c r="N14" s="12">
        <f>9550.75+28279.23</f>
        <v>37829.979999999996</v>
      </c>
      <c r="O14" s="12">
        <f>1500+1340</f>
        <v>2840</v>
      </c>
      <c r="P14" s="31">
        <v>0</v>
      </c>
      <c r="Q14" s="31">
        <v>0</v>
      </c>
      <c r="R14" s="12">
        <v>6383.2</v>
      </c>
      <c r="S14" s="12">
        <v>0</v>
      </c>
      <c r="T14" s="14">
        <f>SUM(F14:S14)</f>
        <v>115068.53</v>
      </c>
    </row>
    <row r="15" spans="1:20" x14ac:dyDescent="0.25">
      <c r="A15" s="11" t="s">
        <v>40</v>
      </c>
      <c r="B15" s="81">
        <v>124768.12</v>
      </c>
      <c r="C15" s="82"/>
      <c r="D15" s="29">
        <v>97154.19</v>
      </c>
      <c r="E15" s="30"/>
      <c r="F15" s="12">
        <v>3989.5</v>
      </c>
      <c r="G15" s="12">
        <v>6026.9</v>
      </c>
      <c r="H15" s="13">
        <v>7181.1</v>
      </c>
      <c r="I15" s="12">
        <v>797.9</v>
      </c>
      <c r="J15" s="12">
        <v>8776.9</v>
      </c>
      <c r="K15" s="12">
        <v>26939.25</v>
      </c>
      <c r="L15" s="12">
        <v>5526.9</v>
      </c>
      <c r="M15" s="12">
        <v>8776.9</v>
      </c>
      <c r="N15" s="12">
        <f>16610+31986.13</f>
        <v>48596.130000000005</v>
      </c>
      <c r="O15" s="12">
        <v>1695</v>
      </c>
      <c r="P15" s="31">
        <v>0</v>
      </c>
      <c r="Q15" s="31">
        <v>5188</v>
      </c>
      <c r="R15" s="12">
        <v>6383.2</v>
      </c>
      <c r="S15" s="12"/>
      <c r="T15" s="14">
        <f>SUM(F15:S15)</f>
        <v>129877.68000000001</v>
      </c>
    </row>
    <row r="16" spans="1:20" x14ac:dyDescent="0.25">
      <c r="A16" s="11" t="s">
        <v>6</v>
      </c>
      <c r="B16" s="81">
        <v>140867.76</v>
      </c>
      <c r="C16" s="82"/>
      <c r="D16" s="29">
        <v>102175.35000000002</v>
      </c>
      <c r="E16" s="30"/>
      <c r="F16" s="12">
        <v>3989.5</v>
      </c>
      <c r="G16" s="12">
        <v>6026.9</v>
      </c>
      <c r="H16" s="13">
        <v>7181.1</v>
      </c>
      <c r="I16" s="12">
        <v>797.9</v>
      </c>
      <c r="J16" s="12">
        <v>8776.9</v>
      </c>
      <c r="K16" s="12">
        <v>26939.25</v>
      </c>
      <c r="L16" s="12">
        <v>5526.9</v>
      </c>
      <c r="M16" s="12">
        <v>8776.9</v>
      </c>
      <c r="N16" s="12">
        <v>28410.14</v>
      </c>
      <c r="O16" s="12">
        <v>6900</v>
      </c>
      <c r="P16" s="31">
        <v>0</v>
      </c>
      <c r="Q16" s="31">
        <v>0</v>
      </c>
      <c r="R16" s="12">
        <v>6383.2</v>
      </c>
      <c r="S16" s="12"/>
      <c r="T16" s="14">
        <f>SUM(F16:S16)</f>
        <v>109708.69</v>
      </c>
    </row>
    <row r="17" spans="1:20" x14ac:dyDescent="0.25">
      <c r="A17" s="11" t="s">
        <v>41</v>
      </c>
      <c r="B17" s="81">
        <v>116610.18</v>
      </c>
      <c r="C17" s="82"/>
      <c r="D17" s="29">
        <v>136291.85</v>
      </c>
      <c r="E17" s="30"/>
      <c r="F17" s="12">
        <v>3989.5</v>
      </c>
      <c r="G17" s="12">
        <v>6026.9</v>
      </c>
      <c r="H17" s="13">
        <v>7181.1</v>
      </c>
      <c r="I17" s="12">
        <v>797.9</v>
      </c>
      <c r="J17" s="12">
        <v>8776.9</v>
      </c>
      <c r="K17" s="12">
        <v>26939.25</v>
      </c>
      <c r="L17" s="12">
        <v>5526.9</v>
      </c>
      <c r="M17" s="12">
        <v>8776.9</v>
      </c>
      <c r="N17" s="12">
        <f>8720.25+36745.61</f>
        <v>45465.86</v>
      </c>
      <c r="O17" s="12">
        <v>419</v>
      </c>
      <c r="P17" s="31">
        <v>1333</v>
      </c>
      <c r="Q17" s="31">
        <v>30707</v>
      </c>
      <c r="R17" s="12">
        <v>6383.2</v>
      </c>
      <c r="S17" s="12"/>
      <c r="T17" s="14">
        <f>SUM(F17:S17)</f>
        <v>152323.41000000003</v>
      </c>
    </row>
    <row r="18" spans="1:20" x14ac:dyDescent="0.25">
      <c r="A18" s="11" t="s">
        <v>8</v>
      </c>
      <c r="B18" s="81">
        <v>133525.88</v>
      </c>
      <c r="C18" s="82"/>
      <c r="D18" s="29">
        <v>88048.709999999992</v>
      </c>
      <c r="E18" s="30"/>
      <c r="F18" s="12">
        <v>3989.5</v>
      </c>
      <c r="G18" s="12">
        <v>6026.9</v>
      </c>
      <c r="H18" s="13">
        <v>7181.1</v>
      </c>
      <c r="I18" s="12">
        <v>797.9</v>
      </c>
      <c r="J18" s="12">
        <v>8776.9</v>
      </c>
      <c r="K18" s="12">
        <v>26939.25</v>
      </c>
      <c r="L18" s="12">
        <v>5526.9</v>
      </c>
      <c r="M18" s="12">
        <v>8776.9</v>
      </c>
      <c r="N18" s="12">
        <f>2076.25+4654.21</f>
        <v>6730.46</v>
      </c>
      <c r="O18" s="12">
        <f>450+210</f>
        <v>660</v>
      </c>
      <c r="P18" s="31">
        <f>382+1073</f>
        <v>1455</v>
      </c>
      <c r="Q18" s="31">
        <v>0</v>
      </c>
      <c r="R18" s="12">
        <v>6383.2</v>
      </c>
      <c r="S18" s="12"/>
      <c r="T18" s="14">
        <f>SUM(F18:S18)</f>
        <v>83244.010000000009</v>
      </c>
    </row>
    <row r="19" spans="1:20" x14ac:dyDescent="0.25">
      <c r="A19" s="11" t="s">
        <v>9</v>
      </c>
      <c r="B19" s="81"/>
      <c r="C19" s="82"/>
      <c r="D19" s="29"/>
      <c r="E19" s="30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31"/>
      <c r="Q19" s="31"/>
      <c r="R19" s="12"/>
      <c r="S19" s="12"/>
      <c r="T19" s="14"/>
    </row>
    <row r="20" spans="1:20" x14ac:dyDescent="0.25">
      <c r="A20" s="11" t="s">
        <v>10</v>
      </c>
      <c r="B20" s="81"/>
      <c r="C20" s="82"/>
      <c r="D20" s="29"/>
      <c r="E20" s="30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31"/>
      <c r="Q20" s="31"/>
      <c r="R20" s="12"/>
      <c r="S20" s="12"/>
      <c r="T20" s="14"/>
    </row>
    <row r="21" spans="1:20" x14ac:dyDescent="0.25">
      <c r="A21" s="11" t="s">
        <v>11</v>
      </c>
      <c r="B21" s="81"/>
      <c r="C21" s="82"/>
      <c r="D21" s="29"/>
      <c r="E21" s="30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31"/>
      <c r="Q21" s="31"/>
      <c r="R21" s="12"/>
      <c r="S21" s="12"/>
      <c r="T21" s="14"/>
    </row>
    <row r="22" spans="1:20" x14ac:dyDescent="0.25">
      <c r="A22" s="11" t="s">
        <v>42</v>
      </c>
      <c r="B22" s="81"/>
      <c r="C22" s="82"/>
      <c r="D22" s="29"/>
      <c r="E22" s="30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31"/>
      <c r="Q22" s="31"/>
      <c r="R22" s="12"/>
      <c r="S22" s="12"/>
      <c r="T22" s="14"/>
    </row>
    <row r="23" spans="1:20" x14ac:dyDescent="0.25">
      <c r="A23" s="11" t="s">
        <v>43</v>
      </c>
      <c r="B23" s="81"/>
      <c r="C23" s="82"/>
      <c r="D23" s="29"/>
      <c r="E23" s="30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31"/>
      <c r="Q23" s="31"/>
      <c r="R23" s="12"/>
      <c r="S23" s="12"/>
      <c r="T23" s="14"/>
    </row>
    <row r="24" spans="1:20" x14ac:dyDescent="0.25">
      <c r="A24" s="11" t="s">
        <v>44</v>
      </c>
      <c r="B24" s="81"/>
      <c r="C24" s="82"/>
      <c r="D24" s="29"/>
      <c r="E24" s="30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31"/>
      <c r="Q24" s="31"/>
      <c r="R24" s="12"/>
      <c r="S24" s="12"/>
      <c r="T24" s="14"/>
    </row>
    <row r="25" spans="1:20" x14ac:dyDescent="0.25">
      <c r="A25" s="11" t="s">
        <v>45</v>
      </c>
      <c r="B25" s="81"/>
      <c r="C25" s="82"/>
      <c r="D25" s="29"/>
      <c r="E25" s="35"/>
      <c r="F25" s="12"/>
      <c r="G25" s="12"/>
      <c r="H25" s="13"/>
      <c r="I25" s="12"/>
      <c r="J25" s="12"/>
      <c r="K25" s="12"/>
      <c r="L25" s="12"/>
      <c r="M25" s="12"/>
      <c r="N25" s="12"/>
      <c r="O25" s="36"/>
      <c r="P25" s="31"/>
      <c r="Q25" s="31"/>
      <c r="R25" s="12"/>
      <c r="S25" s="12"/>
      <c r="T25" s="14"/>
    </row>
    <row r="26" spans="1:20" ht="24.75" x14ac:dyDescent="0.25">
      <c r="A26" s="15" t="s">
        <v>46</v>
      </c>
      <c r="B26" s="81">
        <v>0</v>
      </c>
      <c r="C26" s="82"/>
      <c r="D26" s="29">
        <f>1800</f>
        <v>1800</v>
      </c>
      <c r="E26" s="1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1"/>
      <c r="Q26" s="31"/>
      <c r="R26" s="12"/>
      <c r="S26" s="12"/>
      <c r="T26" s="14"/>
    </row>
    <row r="27" spans="1:20" ht="24.75" x14ac:dyDescent="0.25">
      <c r="A27" s="15" t="s">
        <v>50</v>
      </c>
      <c r="B27" s="81">
        <v>0</v>
      </c>
      <c r="C27" s="82"/>
      <c r="D27" s="29">
        <v>39000</v>
      </c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1"/>
      <c r="Q27" s="31"/>
      <c r="R27" s="12"/>
      <c r="S27" s="12"/>
      <c r="T27" s="14"/>
    </row>
    <row r="28" spans="1:20" x14ac:dyDescent="0.25">
      <c r="A28" s="16" t="s">
        <v>1</v>
      </c>
      <c r="B28" s="101">
        <f>SUM(B14:B27)</f>
        <v>647030.09000000008</v>
      </c>
      <c r="C28" s="102"/>
      <c r="D28" s="22">
        <f>SUM(D14:D27)</f>
        <v>570980.64</v>
      </c>
      <c r="E28" s="22"/>
      <c r="F28" s="22">
        <f t="shared" ref="F28:R28" si="0">SUM(F14:F27)</f>
        <v>19947.5</v>
      </c>
      <c r="G28" s="22">
        <f t="shared" si="0"/>
        <v>30134.5</v>
      </c>
      <c r="H28" s="22">
        <f t="shared" si="0"/>
        <v>35905.5</v>
      </c>
      <c r="I28" s="22">
        <f t="shared" si="0"/>
        <v>3989.5</v>
      </c>
      <c r="J28" s="22">
        <f t="shared" si="0"/>
        <v>43884.5</v>
      </c>
      <c r="K28" s="22">
        <f t="shared" si="0"/>
        <v>134696.25</v>
      </c>
      <c r="L28" s="22">
        <f t="shared" si="0"/>
        <v>27634.5</v>
      </c>
      <c r="M28" s="22">
        <f t="shared" si="0"/>
        <v>43884.5</v>
      </c>
      <c r="N28" s="22">
        <f t="shared" si="0"/>
        <v>167032.56999999998</v>
      </c>
      <c r="O28" s="22">
        <f t="shared" si="0"/>
        <v>12514</v>
      </c>
      <c r="P28" s="22">
        <f t="shared" si="0"/>
        <v>2788</v>
      </c>
      <c r="Q28" s="22">
        <f t="shared" si="0"/>
        <v>35895</v>
      </c>
      <c r="R28" s="22">
        <f t="shared" si="0"/>
        <v>31916</v>
      </c>
      <c r="S28" s="22"/>
      <c r="T28" s="23">
        <f>SUM(T14:T27)</f>
        <v>590222.32000000007</v>
      </c>
    </row>
    <row r="29" spans="1:20" x14ac:dyDescent="0.2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8" t="s">
        <v>12</v>
      </c>
      <c r="R29" s="103">
        <f>E12+D28-T28</f>
        <v>-211930.21000000078</v>
      </c>
      <c r="S29" s="103"/>
      <c r="T29" s="103"/>
    </row>
    <row r="30" spans="1:20" x14ac:dyDescent="0.25">
      <c r="J30" s="33"/>
      <c r="Q30" s="45"/>
    </row>
    <row r="31" spans="1:20" x14ac:dyDescent="0.25">
      <c r="B31" t="s">
        <v>4</v>
      </c>
      <c r="C31">
        <v>1500</v>
      </c>
      <c r="D31" t="s">
        <v>56</v>
      </c>
      <c r="K31" s="39" t="s">
        <v>4</v>
      </c>
      <c r="L31" s="39">
        <v>9550.75</v>
      </c>
      <c r="M31" s="39" t="s">
        <v>52</v>
      </c>
      <c r="N31" s="39">
        <v>28279.23</v>
      </c>
      <c r="O31" s="39" t="s">
        <v>53</v>
      </c>
    </row>
    <row r="32" spans="1:20" x14ac:dyDescent="0.25">
      <c r="C32">
        <v>1000</v>
      </c>
      <c r="D32" t="s">
        <v>13</v>
      </c>
      <c r="K32" s="39" t="s">
        <v>5</v>
      </c>
      <c r="L32" s="39">
        <v>16610</v>
      </c>
      <c r="M32" s="39" t="s">
        <v>52</v>
      </c>
      <c r="N32" s="39">
        <v>31986.13</v>
      </c>
      <c r="O32" s="39" t="s">
        <v>53</v>
      </c>
      <c r="Q32" s="33"/>
    </row>
    <row r="33" spans="2:15" x14ac:dyDescent="0.25">
      <c r="C33">
        <v>340</v>
      </c>
      <c r="D33" t="s">
        <v>54</v>
      </c>
      <c r="K33" s="39" t="s">
        <v>6</v>
      </c>
      <c r="L33" s="39">
        <v>0</v>
      </c>
      <c r="M33" s="39" t="s">
        <v>52</v>
      </c>
      <c r="N33" s="39">
        <v>28410.14</v>
      </c>
      <c r="O33" s="39" t="s">
        <v>53</v>
      </c>
    </row>
    <row r="34" spans="2:15" x14ac:dyDescent="0.25">
      <c r="B34" t="s">
        <v>5</v>
      </c>
      <c r="C34">
        <v>1695</v>
      </c>
      <c r="D34" t="s">
        <v>57</v>
      </c>
      <c r="K34" s="39" t="s">
        <v>7</v>
      </c>
      <c r="L34" s="39">
        <v>8720.25</v>
      </c>
      <c r="M34" s="39" t="s">
        <v>52</v>
      </c>
      <c r="N34" s="39">
        <v>36745.61</v>
      </c>
      <c r="O34" s="39" t="s">
        <v>53</v>
      </c>
    </row>
    <row r="35" spans="2:15" x14ac:dyDescent="0.25">
      <c r="B35" t="s">
        <v>6</v>
      </c>
      <c r="C35">
        <v>4400</v>
      </c>
      <c r="D35" t="s">
        <v>59</v>
      </c>
      <c r="K35" s="39" t="s">
        <v>8</v>
      </c>
      <c r="L35" s="39">
        <v>2076.25</v>
      </c>
      <c r="M35" s="39" t="s">
        <v>52</v>
      </c>
      <c r="N35" s="39">
        <v>4654.21</v>
      </c>
      <c r="O35" s="39" t="s">
        <v>53</v>
      </c>
    </row>
    <row r="36" spans="2:15" x14ac:dyDescent="0.25">
      <c r="C36">
        <v>1000</v>
      </c>
      <c r="D36" t="s">
        <v>60</v>
      </c>
      <c r="J36" s="45"/>
    </row>
    <row r="37" spans="2:15" x14ac:dyDescent="0.25">
      <c r="C37">
        <v>1500</v>
      </c>
      <c r="D37" t="s">
        <v>61</v>
      </c>
      <c r="J37" s="45"/>
    </row>
    <row r="38" spans="2:15" x14ac:dyDescent="0.25">
      <c r="B38" t="s">
        <v>7</v>
      </c>
      <c r="C38">
        <v>419</v>
      </c>
      <c r="D38" t="s">
        <v>62</v>
      </c>
    </row>
    <row r="39" spans="2:15" x14ac:dyDescent="0.25">
      <c r="B39" t="s">
        <v>8</v>
      </c>
      <c r="C39">
        <v>450</v>
      </c>
      <c r="D39" t="s">
        <v>63</v>
      </c>
    </row>
    <row r="40" spans="2:15" x14ac:dyDescent="0.25">
      <c r="C40">
        <v>210</v>
      </c>
      <c r="D40" t="s">
        <v>64</v>
      </c>
    </row>
    <row r="41" spans="2:15" x14ac:dyDescent="0.25">
      <c r="C41" s="46"/>
      <c r="D41" s="46"/>
    </row>
    <row r="43" spans="2:15" x14ac:dyDescent="0.25">
      <c r="J43" s="45"/>
    </row>
  </sheetData>
  <mergeCells count="47">
    <mergeCell ref="B26:C26"/>
    <mergeCell ref="B27:C27"/>
    <mergeCell ref="B28:C28"/>
    <mergeCell ref="R29:T29"/>
    <mergeCell ref="B20:C20"/>
    <mergeCell ref="B21:C21"/>
    <mergeCell ref="B22:C22"/>
    <mergeCell ref="B23:C23"/>
    <mergeCell ref="B24:C24"/>
    <mergeCell ref="B25:C25"/>
    <mergeCell ref="K6:K7"/>
    <mergeCell ref="L6:L7"/>
    <mergeCell ref="B19:C19"/>
    <mergeCell ref="P9:Q9"/>
    <mergeCell ref="A10:E10"/>
    <mergeCell ref="A11:E11"/>
    <mergeCell ref="F11:T11"/>
    <mergeCell ref="A12:D12"/>
    <mergeCell ref="B13:C13"/>
    <mergeCell ref="B14:C14"/>
    <mergeCell ref="B15:C15"/>
    <mergeCell ref="B16:C16"/>
    <mergeCell ref="B17:C17"/>
    <mergeCell ref="B18:C18"/>
    <mergeCell ref="A9:D9"/>
    <mergeCell ref="F9:O9"/>
    <mergeCell ref="F6:F7"/>
    <mergeCell ref="G6:G7"/>
    <mergeCell ref="H6:H7"/>
    <mergeCell ref="I6:I7"/>
    <mergeCell ref="J6:J7"/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  <mergeCell ref="N6:O6"/>
    <mergeCell ref="M6:M7"/>
    <mergeCell ref="B6:B7"/>
    <mergeCell ref="C6:C7"/>
    <mergeCell ref="D6:D7"/>
    <mergeCell ref="E6:E7"/>
  </mergeCells>
  <pageMargins left="0.20833333333333334" right="0.11458333333333333" top="0.15625" bottom="0.125" header="0.3" footer="0.3"/>
  <pageSetup paperSize="9" scale="87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2019-07-03T06:28:05Z</dcterms:modified>
</cp:coreProperties>
</file>