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2225" windowHeight="4575" activeTab="0"/>
  </bookViews>
  <sheets>
    <sheet name="2019" sheetId="1" r:id="rId1"/>
  </sheets>
  <definedNames>
    <definedName name="_xlnm.Print_Area" localSheetId="0">'2019'!$A$1:$T$35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6000-изготовление и установке лавочки</t>
        </r>
      </text>
    </comment>
    <comment ref="O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1500-ремонт лавочек
974-краска
300-открытие окон в подъездах</t>
        </r>
      </text>
    </comment>
    <comment ref="G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6987-работа дворника в отпуске</t>
        </r>
      </text>
    </comment>
  </commentList>
</comments>
</file>

<file path=xl/sharedStrings.xml><?xml version="1.0" encoding="utf-8"?>
<sst xmlns="http://schemas.openxmlformats.org/spreadsheetml/2006/main" count="83" uniqueCount="64">
  <si>
    <t>Содержание</t>
  </si>
  <si>
    <t>февраль</t>
  </si>
  <si>
    <t>итого</t>
  </si>
  <si>
    <t>Балаев</t>
  </si>
  <si>
    <t>Сидоренко</t>
  </si>
  <si>
    <t>январь</t>
  </si>
  <si>
    <t>апрель</t>
  </si>
  <si>
    <t>май</t>
  </si>
  <si>
    <t>июнь</t>
  </si>
  <si>
    <t>июль</t>
  </si>
  <si>
    <t>август</t>
  </si>
  <si>
    <t>ИТОГО</t>
  </si>
  <si>
    <t>март</t>
  </si>
  <si>
    <t>серди</t>
  </si>
  <si>
    <t>ремонт лавочек</t>
  </si>
  <si>
    <t>долг</t>
  </si>
  <si>
    <t>краска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</si>
  <si>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</si>
  <si>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</si>
  <si>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</si>
  <si>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</si>
  <si>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</si>
  <si>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ремонт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</si>
  <si>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</si>
  <si>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</si>
  <si>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</si>
  <si>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</si>
  <si>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</si>
  <si>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</si>
  <si>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</si>
  <si>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</si>
  <si>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</si>
  <si>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</si>
  <si>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</si>
  <si>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</si>
  <si>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</si>
  <si>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</si>
  <si>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</si>
  <si>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</si>
  <si>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</si>
  <si>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</si>
  <si>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</si>
  <si>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</si>
  <si>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</si>
  <si>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</si>
  <si>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</si>
  <si>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</si>
  <si>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</si>
  <si>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</si>
  <si>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</si>
  <si>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</si>
  <si>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</si>
  <si>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</si>
  <si>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>оплата коммунальных ресурсов на содержание ОДИ</t>
  </si>
  <si>
    <t>2 полугодие</t>
  </si>
  <si>
    <t>Непредвиденные затраты</t>
  </si>
  <si>
    <t>услуги сторонних организаций, разовые работы</t>
  </si>
  <si>
    <t>х/в</t>
  </si>
  <si>
    <t>г/в</t>
  </si>
  <si>
    <t>Бегларян</t>
  </si>
  <si>
    <t>Информация о доходах и расходах по дому __Калинина 129/1__на 2019год.</t>
  </si>
  <si>
    <t>эл/во</t>
  </si>
  <si>
    <t>изготовление и установка лавочки</t>
  </si>
  <si>
    <t>открытие окон в подъездах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</si>
</sst>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р.&quot;"/>
    <numFmt numFmtId="180" formatCode="#,##0.00&quot;р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2" fontId="1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172" fontId="7" fillId="7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172" fontId="7" fillId="1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5" fillId="32" borderId="10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/>
    </xf>
    <xf numFmtId="172" fontId="7" fillId="13" borderId="13" xfId="0" applyNumberFormat="1" applyFont="1" applyFill="1" applyBorder="1" applyAlignment="1">
      <alignment/>
    </xf>
    <xf numFmtId="4" fontId="7" fillId="1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4" fillId="32" borderId="18" xfId="0" applyNumberFormat="1" applyFont="1" applyFill="1" applyBorder="1" applyAlignment="1">
      <alignment wrapText="1"/>
    </xf>
    <xf numFmtId="2" fontId="4" fillId="0" borderId="17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" fontId="7" fillId="12" borderId="10" xfId="0" applyNumberFormat="1" applyFont="1" applyFill="1" applyBorder="1" applyAlignment="1">
      <alignment horizontal="left" wrapText="1"/>
    </xf>
    <xf numFmtId="2" fontId="0" fillId="13" borderId="18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right" vertical="top" wrapText="1"/>
    </xf>
    <xf numFmtId="2" fontId="1" fillId="32" borderId="0" xfId="0" applyNumberFormat="1" applyFont="1" applyFill="1" applyBorder="1" applyAlignment="1">
      <alignment horizontal="center" vertical="top" wrapText="1"/>
    </xf>
    <xf numFmtId="0" fontId="11" fillId="32" borderId="10" xfId="0" applyNumberFormat="1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7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8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2" fontId="0" fillId="13" borderId="18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172" fontId="1" fillId="37" borderId="18" xfId="0" applyNumberFormat="1" applyFont="1" applyFill="1" applyBorder="1" applyAlignment="1">
      <alignment horizontal="center"/>
    </xf>
    <xf numFmtId="0" fontId="0" fillId="37" borderId="16" xfId="0" applyFill="1" applyBorder="1" applyAlignment="1">
      <alignment/>
    </xf>
    <xf numFmtId="172" fontId="1" fillId="37" borderId="16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172" fontId="1" fillId="34" borderId="18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tabSelected="1" workbookViewId="0" topLeftCell="A7">
      <selection activeCell="O17" sqref="O17"/>
    </sheetView>
  </sheetViews>
  <sheetFormatPr defaultColWidth="9.00390625" defaultRowHeight="12.75"/>
  <cols>
    <col min="1" max="1" width="7.75390625" style="0" customWidth="1"/>
    <col min="2" max="2" width="6.875" style="0" customWidth="1"/>
    <col min="3" max="3" width="6.375" style="0" customWidth="1"/>
    <col min="4" max="4" width="9.625" style="0" customWidth="1"/>
    <col min="5" max="5" width="10.75390625" style="0" bestFit="1" customWidth="1"/>
    <col min="6" max="6" width="11.75390625" style="0" bestFit="1" customWidth="1"/>
    <col min="10" max="10" width="9.00390625" style="0" customWidth="1"/>
    <col min="11" max="12" width="9.125" style="0" hidden="1" customWidth="1"/>
    <col min="17" max="17" width="8.00390625" style="0" customWidth="1"/>
    <col min="18" max="18" width="9.125" style="0" hidden="1" customWidth="1"/>
  </cols>
  <sheetData>
    <row r="1" spans="1:20" ht="15.7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2.75">
      <c r="A3" s="58"/>
      <c r="B3" s="59"/>
      <c r="C3" s="59"/>
      <c r="D3" s="59"/>
      <c r="E3" s="60"/>
      <c r="F3" s="61" t="s">
        <v>17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2"/>
    </row>
    <row r="4" spans="1:20" ht="12.75">
      <c r="A4" s="4"/>
      <c r="B4" s="64" t="s">
        <v>18</v>
      </c>
      <c r="C4" s="65"/>
      <c r="D4" s="65"/>
      <c r="E4" s="66"/>
      <c r="F4" s="69" t="s">
        <v>0</v>
      </c>
      <c r="G4" s="70"/>
      <c r="H4" s="70"/>
      <c r="I4" s="70"/>
      <c r="J4" s="70"/>
      <c r="K4" s="70"/>
      <c r="L4" s="70"/>
      <c r="M4" s="70"/>
      <c r="N4" s="70"/>
      <c r="O4" s="70"/>
      <c r="P4" s="71" t="s">
        <v>19</v>
      </c>
      <c r="Q4" s="72"/>
      <c r="R4" s="75" t="s">
        <v>55</v>
      </c>
      <c r="S4" s="78" t="s">
        <v>20</v>
      </c>
      <c r="T4" s="91" t="s">
        <v>11</v>
      </c>
    </row>
    <row r="5" spans="1:20" ht="12.75">
      <c r="A5" s="5"/>
      <c r="B5" s="52" t="s">
        <v>21</v>
      </c>
      <c r="C5" s="52" t="s">
        <v>22</v>
      </c>
      <c r="D5" s="52" t="s">
        <v>23</v>
      </c>
      <c r="E5" s="54" t="s">
        <v>2</v>
      </c>
      <c r="F5" s="50" t="s">
        <v>24</v>
      </c>
      <c r="G5" s="50" t="s">
        <v>25</v>
      </c>
      <c r="H5" s="50" t="s">
        <v>26</v>
      </c>
      <c r="I5" s="50" t="s">
        <v>27</v>
      </c>
      <c r="J5" s="50" t="s">
        <v>28</v>
      </c>
      <c r="K5" s="50" t="s">
        <v>29</v>
      </c>
      <c r="L5" s="50" t="s">
        <v>30</v>
      </c>
      <c r="M5" s="50" t="s">
        <v>31</v>
      </c>
      <c r="N5" s="67" t="s">
        <v>32</v>
      </c>
      <c r="O5" s="68"/>
      <c r="P5" s="73"/>
      <c r="Q5" s="74"/>
      <c r="R5" s="76"/>
      <c r="S5" s="79"/>
      <c r="T5" s="92"/>
    </row>
    <row r="6" spans="1:20" ht="84">
      <c r="A6" s="7"/>
      <c r="B6" s="53"/>
      <c r="C6" s="53"/>
      <c r="D6" s="53"/>
      <c r="E6" s="55"/>
      <c r="F6" s="51"/>
      <c r="G6" s="51"/>
      <c r="H6" s="51"/>
      <c r="I6" s="51"/>
      <c r="J6" s="51"/>
      <c r="K6" s="51"/>
      <c r="L6" s="51"/>
      <c r="M6" s="51"/>
      <c r="N6" s="25" t="s">
        <v>53</v>
      </c>
      <c r="O6" s="25" t="s">
        <v>56</v>
      </c>
      <c r="P6" s="6" t="s">
        <v>33</v>
      </c>
      <c r="Q6" s="6" t="s">
        <v>34</v>
      </c>
      <c r="R6" s="77"/>
      <c r="S6" s="80"/>
      <c r="T6" s="93"/>
    </row>
    <row r="7" spans="1:21" ht="12.75">
      <c r="A7" s="39">
        <v>2019</v>
      </c>
      <c r="B7" s="45">
        <v>10.6</v>
      </c>
      <c r="C7" s="45">
        <v>2.8</v>
      </c>
      <c r="D7" s="45">
        <v>1.6</v>
      </c>
      <c r="E7" s="33">
        <f>SUM(B7:D7)</f>
        <v>14.999999999999998</v>
      </c>
      <c r="F7" s="41">
        <v>1</v>
      </c>
      <c r="G7" s="41">
        <v>1.83</v>
      </c>
      <c r="H7" s="41">
        <v>1.8</v>
      </c>
      <c r="I7" s="41">
        <v>0.47</v>
      </c>
      <c r="J7" s="41">
        <v>1.3</v>
      </c>
      <c r="K7" s="41">
        <v>0</v>
      </c>
      <c r="L7" s="41">
        <v>0</v>
      </c>
      <c r="M7" s="41">
        <v>2.2</v>
      </c>
      <c r="N7" s="26">
        <v>0</v>
      </c>
      <c r="O7" s="26">
        <v>2</v>
      </c>
      <c r="P7" s="20">
        <v>1.4</v>
      </c>
      <c r="Q7" s="20">
        <v>1.4</v>
      </c>
      <c r="R7" s="40">
        <v>0</v>
      </c>
      <c r="S7" s="21">
        <v>1.6</v>
      </c>
      <c r="T7" s="8">
        <f>SUM(F7:S7)</f>
        <v>15</v>
      </c>
      <c r="U7" s="1"/>
    </row>
    <row r="8" spans="1:21" ht="12.75">
      <c r="A8" s="49" t="s">
        <v>54</v>
      </c>
      <c r="B8" s="45">
        <v>10.6</v>
      </c>
      <c r="C8" s="45">
        <v>4.3</v>
      </c>
      <c r="D8" s="45">
        <v>1.6</v>
      </c>
      <c r="E8" s="33">
        <f>SUM(B8:D8)</f>
        <v>16.5</v>
      </c>
      <c r="F8" s="41">
        <v>1</v>
      </c>
      <c r="G8" s="41">
        <v>1.83</v>
      </c>
      <c r="H8" s="41">
        <v>1.8</v>
      </c>
      <c r="I8" s="41">
        <v>0.47</v>
      </c>
      <c r="J8" s="41">
        <v>1.3</v>
      </c>
      <c r="K8" s="41">
        <v>0</v>
      </c>
      <c r="L8" s="41">
        <v>0</v>
      </c>
      <c r="M8" s="41">
        <v>2.2</v>
      </c>
      <c r="N8" s="26">
        <v>0</v>
      </c>
      <c r="O8" s="26">
        <v>2</v>
      </c>
      <c r="P8" s="20">
        <v>2.15</v>
      </c>
      <c r="Q8" s="20">
        <v>2.15</v>
      </c>
      <c r="R8" s="40">
        <v>0</v>
      </c>
      <c r="S8" s="21">
        <v>1.6</v>
      </c>
      <c r="T8" s="8">
        <f>SUM(F8:S8)</f>
        <v>16.5</v>
      </c>
      <c r="U8" s="1"/>
    </row>
    <row r="9" spans="1:20" ht="24">
      <c r="A9" s="97" t="s">
        <v>35</v>
      </c>
      <c r="B9" s="98"/>
      <c r="C9" s="98"/>
      <c r="D9" s="99"/>
      <c r="E9" s="9">
        <v>5588</v>
      </c>
      <c r="F9" s="67" t="s">
        <v>36</v>
      </c>
      <c r="G9" s="100"/>
      <c r="H9" s="100"/>
      <c r="I9" s="100"/>
      <c r="J9" s="100"/>
      <c r="K9" s="100"/>
      <c r="L9" s="100"/>
      <c r="M9" s="100"/>
      <c r="N9" s="100"/>
      <c r="O9" s="68"/>
      <c r="P9" s="81" t="s">
        <v>37</v>
      </c>
      <c r="Q9" s="82"/>
      <c r="R9" s="34"/>
      <c r="S9" s="8" t="s">
        <v>38</v>
      </c>
      <c r="T9" s="8"/>
    </row>
    <row r="10" spans="1:20" ht="12.75">
      <c r="A10" s="83" t="s">
        <v>39</v>
      </c>
      <c r="B10" s="84"/>
      <c r="C10" s="84"/>
      <c r="D10" s="84"/>
      <c r="E10" s="85"/>
      <c r="F10" s="10">
        <f>F7*E9</f>
        <v>5588</v>
      </c>
      <c r="G10" s="10">
        <f>G7*E9</f>
        <v>10226.04</v>
      </c>
      <c r="H10" s="10">
        <f>H7*E9</f>
        <v>10058.4</v>
      </c>
      <c r="I10" s="10">
        <f>I7*E9</f>
        <v>2626.3599999999997</v>
      </c>
      <c r="J10" s="10">
        <f>J7*E9</f>
        <v>7264.400000000001</v>
      </c>
      <c r="K10" s="10" t="e">
        <f>SUM(#REF!*2002.5)</f>
        <v>#REF!</v>
      </c>
      <c r="L10" s="10" t="e">
        <f>SUM(#REF!*2002.5)</f>
        <v>#REF!</v>
      </c>
      <c r="M10" s="10">
        <f>M7*E9</f>
        <v>12293.6</v>
      </c>
      <c r="N10" s="10">
        <v>0</v>
      </c>
      <c r="O10" s="10">
        <f>O7*E9</f>
        <v>11176</v>
      </c>
      <c r="P10" s="10">
        <f>P8*E9</f>
        <v>12014.199999999999</v>
      </c>
      <c r="Q10" s="10">
        <f>Q8*E9</f>
        <v>12014.199999999999</v>
      </c>
      <c r="R10" s="10">
        <v>0</v>
      </c>
      <c r="S10" s="10">
        <f>S7*E9</f>
        <v>8940.800000000001</v>
      </c>
      <c r="T10" s="10">
        <f>F10+G10+H10+I10+J10+M10+N10+O10+P10+Q10+S10</f>
        <v>92202</v>
      </c>
    </row>
    <row r="11" spans="1:20" ht="12.75">
      <c r="A11" s="86" t="s">
        <v>40</v>
      </c>
      <c r="B11" s="86"/>
      <c r="C11" s="86"/>
      <c r="D11" s="86"/>
      <c r="E11" s="87"/>
      <c r="F11" s="88" t="s">
        <v>41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/>
    </row>
    <row r="12" spans="1:20" ht="12.75">
      <c r="A12" s="94" t="s">
        <v>42</v>
      </c>
      <c r="B12" s="94"/>
      <c r="C12" s="94"/>
      <c r="D12" s="95"/>
      <c r="E12" s="35">
        <v>92381.71880000015</v>
      </c>
      <c r="F12" s="44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3"/>
    </row>
    <row r="13" spans="1:20" ht="12.75">
      <c r="A13" s="27"/>
      <c r="B13" s="96" t="s">
        <v>52</v>
      </c>
      <c r="C13" s="96"/>
      <c r="D13" s="28" t="s">
        <v>40</v>
      </c>
      <c r="E13" s="29" t="s">
        <v>15</v>
      </c>
      <c r="F13" s="44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12.75">
      <c r="A14" s="14" t="s">
        <v>43</v>
      </c>
      <c r="B14" s="101">
        <v>90089.19</v>
      </c>
      <c r="C14" s="102"/>
      <c r="D14" s="30">
        <v>57426.41</v>
      </c>
      <c r="E14" s="31"/>
      <c r="F14" s="24">
        <v>5588</v>
      </c>
      <c r="G14" s="24">
        <v>10211.5</v>
      </c>
      <c r="H14" s="36">
        <v>10058.4</v>
      </c>
      <c r="I14" s="24">
        <v>2800</v>
      </c>
      <c r="J14" s="24">
        <v>7264.4</v>
      </c>
      <c r="K14" s="24"/>
      <c r="L14" s="24"/>
      <c r="M14" s="24">
        <v>12293.6</v>
      </c>
      <c r="N14" s="24">
        <f>4316.3+10193.22+2171.89</f>
        <v>16681.41</v>
      </c>
      <c r="O14" s="24">
        <v>0</v>
      </c>
      <c r="P14" s="22">
        <v>0</v>
      </c>
      <c r="Q14" s="22">
        <v>0</v>
      </c>
      <c r="R14" s="24">
        <v>0</v>
      </c>
      <c r="S14" s="24">
        <v>8940.8</v>
      </c>
      <c r="T14" s="37">
        <f>SUM(F14:S14)</f>
        <v>73838.11</v>
      </c>
    </row>
    <row r="15" spans="1:20" ht="12.75">
      <c r="A15" s="14" t="s">
        <v>44</v>
      </c>
      <c r="B15" s="101">
        <v>98600.99</v>
      </c>
      <c r="C15" s="103"/>
      <c r="D15" s="30">
        <v>137547.01</v>
      </c>
      <c r="E15" s="31"/>
      <c r="F15" s="24">
        <v>5588</v>
      </c>
      <c r="G15" s="24">
        <v>10211.5</v>
      </c>
      <c r="H15" s="36">
        <v>10058.4</v>
      </c>
      <c r="I15" s="24">
        <v>2800</v>
      </c>
      <c r="J15" s="24">
        <v>7264.4</v>
      </c>
      <c r="K15" s="24"/>
      <c r="L15" s="24"/>
      <c r="M15" s="24">
        <v>12293.6</v>
      </c>
      <c r="N15" s="24">
        <f>1144.27+8739.83+3125.85</f>
        <v>13009.95</v>
      </c>
      <c r="O15" s="24">
        <v>0</v>
      </c>
      <c r="P15" s="22">
        <v>1537</v>
      </c>
      <c r="Q15" s="22">
        <v>661</v>
      </c>
      <c r="R15" s="24"/>
      <c r="S15" s="24">
        <v>8940.8</v>
      </c>
      <c r="T15" s="37">
        <f>SUM(F15:S15)</f>
        <v>72364.65000000001</v>
      </c>
    </row>
    <row r="16" spans="1:20" ht="12.75">
      <c r="A16" s="14" t="s">
        <v>12</v>
      </c>
      <c r="B16" s="101">
        <v>94950.22</v>
      </c>
      <c r="C16" s="103"/>
      <c r="D16" s="30">
        <v>90512.81</v>
      </c>
      <c r="E16" s="31"/>
      <c r="F16" s="24">
        <v>5588</v>
      </c>
      <c r="G16" s="24">
        <v>10211.5</v>
      </c>
      <c r="H16" s="36">
        <v>10058.4</v>
      </c>
      <c r="I16" s="24">
        <v>2800</v>
      </c>
      <c r="J16" s="24">
        <v>7264.4</v>
      </c>
      <c r="K16" s="24"/>
      <c r="L16" s="24"/>
      <c r="M16" s="24">
        <v>12293.6</v>
      </c>
      <c r="N16" s="24">
        <f>3285.2+3707.84+2757.3</f>
        <v>9750.34</v>
      </c>
      <c r="O16" s="24">
        <v>6000</v>
      </c>
      <c r="P16" s="22">
        <v>0</v>
      </c>
      <c r="Q16" s="22">
        <v>0</v>
      </c>
      <c r="R16" s="24"/>
      <c r="S16" s="24">
        <v>8940.8</v>
      </c>
      <c r="T16" s="37">
        <f>SUM(F16:S16)</f>
        <v>72907.04000000001</v>
      </c>
    </row>
    <row r="17" spans="1:20" ht="12.75">
      <c r="A17" s="14" t="s">
        <v>45</v>
      </c>
      <c r="B17" s="101">
        <v>92691.97</v>
      </c>
      <c r="C17" s="103"/>
      <c r="D17" s="30">
        <v>115911.85</v>
      </c>
      <c r="E17" s="31"/>
      <c r="F17" s="24">
        <v>5588</v>
      </c>
      <c r="G17" s="24">
        <v>10211.5</v>
      </c>
      <c r="H17" s="36">
        <v>10058.4</v>
      </c>
      <c r="I17" s="24">
        <v>1700</v>
      </c>
      <c r="J17" s="24">
        <v>7264.4</v>
      </c>
      <c r="K17" s="24"/>
      <c r="L17" s="24"/>
      <c r="M17" s="24">
        <v>12293.6</v>
      </c>
      <c r="N17" s="24">
        <f>9670.63+6609+3412.5</f>
        <v>19692.129999999997</v>
      </c>
      <c r="O17" s="24">
        <v>2774</v>
      </c>
      <c r="P17" s="22">
        <v>2211</v>
      </c>
      <c r="Q17" s="22">
        <v>0</v>
      </c>
      <c r="R17" s="24"/>
      <c r="S17" s="24">
        <v>8940.8</v>
      </c>
      <c r="T17" s="37">
        <f>SUM(F17:S17)</f>
        <v>80733.83</v>
      </c>
    </row>
    <row r="18" spans="1:20" ht="12.75">
      <c r="A18" s="14" t="s">
        <v>7</v>
      </c>
      <c r="B18" s="101">
        <v>110934.93</v>
      </c>
      <c r="C18" s="103"/>
      <c r="D18" s="30">
        <v>82411.91</v>
      </c>
      <c r="E18" s="31"/>
      <c r="F18" s="24">
        <v>5588</v>
      </c>
      <c r="G18" s="24">
        <f>10211.5+6987</f>
        <v>17198.5</v>
      </c>
      <c r="H18" s="36">
        <v>10058.4</v>
      </c>
      <c r="I18" s="24">
        <v>1000</v>
      </c>
      <c r="J18" s="24">
        <v>7264.4</v>
      </c>
      <c r="K18" s="24"/>
      <c r="L18" s="24"/>
      <c r="M18" s="24">
        <v>12293.6</v>
      </c>
      <c r="N18" s="24">
        <f>4325.12+9364.64+3908.45</f>
        <v>17598.21</v>
      </c>
      <c r="O18" s="24">
        <v>0</v>
      </c>
      <c r="P18" s="22">
        <f>2268+14601</f>
        <v>16869</v>
      </c>
      <c r="Q18" s="22">
        <v>0</v>
      </c>
      <c r="R18" s="24"/>
      <c r="S18" s="24">
        <v>8940.8</v>
      </c>
      <c r="T18" s="37">
        <f>SUM(F18:S18)</f>
        <v>96810.91</v>
      </c>
    </row>
    <row r="19" spans="1:20" ht="12.75">
      <c r="A19" s="14" t="s">
        <v>8</v>
      </c>
      <c r="B19" s="101"/>
      <c r="C19" s="103"/>
      <c r="D19" s="30"/>
      <c r="E19" s="31"/>
      <c r="F19" s="24"/>
      <c r="G19" s="24"/>
      <c r="H19" s="36"/>
      <c r="I19" s="24"/>
      <c r="J19" s="24"/>
      <c r="K19" s="24"/>
      <c r="L19" s="24"/>
      <c r="M19" s="24"/>
      <c r="N19" s="24"/>
      <c r="O19" s="24"/>
      <c r="P19" s="22"/>
      <c r="Q19" s="22"/>
      <c r="R19" s="24"/>
      <c r="S19" s="24"/>
      <c r="T19" s="37"/>
    </row>
    <row r="20" spans="1:20" ht="12.75">
      <c r="A20" s="14" t="s">
        <v>9</v>
      </c>
      <c r="B20" s="101"/>
      <c r="C20" s="103"/>
      <c r="D20" s="30"/>
      <c r="E20" s="31"/>
      <c r="F20" s="24"/>
      <c r="G20" s="24"/>
      <c r="H20" s="36"/>
      <c r="I20" s="24"/>
      <c r="J20" s="24"/>
      <c r="K20" s="24"/>
      <c r="L20" s="24"/>
      <c r="M20" s="24"/>
      <c r="N20" s="24"/>
      <c r="O20" s="24"/>
      <c r="P20" s="22"/>
      <c r="Q20" s="22"/>
      <c r="R20" s="24"/>
      <c r="S20" s="24"/>
      <c r="T20" s="37"/>
    </row>
    <row r="21" spans="1:20" ht="12.75">
      <c r="A21" s="14" t="s">
        <v>10</v>
      </c>
      <c r="B21" s="101"/>
      <c r="C21" s="103"/>
      <c r="D21" s="30"/>
      <c r="E21" s="31"/>
      <c r="F21" s="24"/>
      <c r="G21" s="24"/>
      <c r="H21" s="36"/>
      <c r="I21" s="24"/>
      <c r="J21" s="24"/>
      <c r="K21" s="24"/>
      <c r="L21" s="24"/>
      <c r="M21" s="24"/>
      <c r="N21" s="24"/>
      <c r="O21" s="24"/>
      <c r="P21" s="22"/>
      <c r="Q21" s="22"/>
      <c r="R21" s="24"/>
      <c r="S21" s="24"/>
      <c r="T21" s="37"/>
    </row>
    <row r="22" spans="1:20" ht="12.75">
      <c r="A22" s="14" t="s">
        <v>46</v>
      </c>
      <c r="B22" s="101"/>
      <c r="C22" s="103"/>
      <c r="D22" s="30"/>
      <c r="E22" s="31"/>
      <c r="F22" s="24"/>
      <c r="G22" s="24"/>
      <c r="H22" s="36"/>
      <c r="I22" s="24"/>
      <c r="J22" s="24"/>
      <c r="K22" s="24"/>
      <c r="L22" s="24"/>
      <c r="M22" s="24"/>
      <c r="N22" s="24"/>
      <c r="O22" s="24"/>
      <c r="P22" s="22"/>
      <c r="Q22" s="22"/>
      <c r="R22" s="24"/>
      <c r="S22" s="24"/>
      <c r="T22" s="37"/>
    </row>
    <row r="23" spans="1:20" ht="12.75">
      <c r="A23" s="14" t="s">
        <v>47</v>
      </c>
      <c r="B23" s="101"/>
      <c r="C23" s="103"/>
      <c r="D23" s="30"/>
      <c r="E23" s="31"/>
      <c r="F23" s="24"/>
      <c r="G23" s="24"/>
      <c r="H23" s="36"/>
      <c r="I23" s="24"/>
      <c r="J23" s="24"/>
      <c r="K23" s="24"/>
      <c r="L23" s="24"/>
      <c r="M23" s="24"/>
      <c r="N23" s="24"/>
      <c r="O23" s="24"/>
      <c r="P23" s="22"/>
      <c r="Q23" s="22"/>
      <c r="R23" s="24"/>
      <c r="S23" s="24"/>
      <c r="T23" s="37"/>
    </row>
    <row r="24" spans="1:20" ht="12.75">
      <c r="A24" s="14" t="s">
        <v>48</v>
      </c>
      <c r="B24" s="101"/>
      <c r="C24" s="103"/>
      <c r="D24" s="30"/>
      <c r="E24" s="31"/>
      <c r="F24" s="24"/>
      <c r="G24" s="24"/>
      <c r="H24" s="36"/>
      <c r="I24" s="24"/>
      <c r="J24" s="24"/>
      <c r="K24" s="24"/>
      <c r="L24" s="24"/>
      <c r="M24" s="24"/>
      <c r="N24" s="24"/>
      <c r="O24" s="24"/>
      <c r="P24" s="22"/>
      <c r="Q24" s="22"/>
      <c r="R24" s="24"/>
      <c r="S24" s="24"/>
      <c r="T24" s="37"/>
    </row>
    <row r="25" spans="1:20" ht="12.75">
      <c r="A25" s="14" t="s">
        <v>49</v>
      </c>
      <c r="B25" s="101"/>
      <c r="C25" s="103"/>
      <c r="D25" s="30"/>
      <c r="E25" s="31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2"/>
      <c r="Q25" s="22"/>
      <c r="R25" s="24"/>
      <c r="S25" s="24"/>
      <c r="T25" s="37"/>
    </row>
    <row r="26" spans="1:20" ht="19.5">
      <c r="A26" s="43" t="s">
        <v>50</v>
      </c>
      <c r="B26" s="101">
        <v>0</v>
      </c>
      <c r="C26" s="103"/>
      <c r="D26" s="30">
        <f>2700</f>
        <v>2700</v>
      </c>
      <c r="E26" s="18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  <c r="Q26" s="22"/>
      <c r="R26" s="24"/>
      <c r="S26" s="24"/>
      <c r="T26" s="37"/>
    </row>
    <row r="27" spans="1:20" ht="12.75">
      <c r="A27" s="43" t="s">
        <v>3</v>
      </c>
      <c r="B27" s="101">
        <v>0</v>
      </c>
      <c r="C27" s="103"/>
      <c r="D27" s="30">
        <v>4200</v>
      </c>
      <c r="E27" s="1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  <c r="Q27" s="22"/>
      <c r="R27" s="24"/>
      <c r="S27" s="24"/>
      <c r="T27" s="37"/>
    </row>
    <row r="28" spans="1:20" ht="12.75">
      <c r="A28" s="43" t="s">
        <v>4</v>
      </c>
      <c r="B28" s="101">
        <v>0</v>
      </c>
      <c r="C28" s="103"/>
      <c r="D28" s="30">
        <v>7000</v>
      </c>
      <c r="E28" s="1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  <c r="Q28" s="22"/>
      <c r="R28" s="24"/>
      <c r="S28" s="24"/>
      <c r="T28" s="37"/>
    </row>
    <row r="29" spans="1:20" ht="12.75">
      <c r="A29" s="43" t="s">
        <v>59</v>
      </c>
      <c r="B29" s="101">
        <v>0</v>
      </c>
      <c r="C29" s="103"/>
      <c r="D29" s="30">
        <v>4200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  <c r="Q29" s="22"/>
      <c r="R29" s="24"/>
      <c r="S29" s="24"/>
      <c r="T29" s="37"/>
    </row>
    <row r="30" spans="1:20" ht="12.75">
      <c r="A30" s="43" t="s">
        <v>13</v>
      </c>
      <c r="B30" s="101">
        <v>0</v>
      </c>
      <c r="C30" s="103"/>
      <c r="D30" s="30">
        <f>1200</f>
        <v>1200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  <c r="Q30" s="22"/>
      <c r="R30" s="24"/>
      <c r="S30" s="24"/>
      <c r="T30" s="37"/>
    </row>
    <row r="31" spans="1:20" ht="12.75">
      <c r="A31" s="32" t="s">
        <v>2</v>
      </c>
      <c r="B31" s="105">
        <f>SUM(B14:B30)</f>
        <v>487267.3</v>
      </c>
      <c r="C31" s="106"/>
      <c r="D31" s="23">
        <f>SUM(D14:D30)</f>
        <v>503109.99</v>
      </c>
      <c r="E31" s="15"/>
      <c r="F31" s="23">
        <f>SUM(F14:F30)</f>
        <v>27940</v>
      </c>
      <c r="G31" s="23">
        <f>SUM(G14:G30)</f>
        <v>58044.5</v>
      </c>
      <c r="H31" s="23">
        <f>SUM(H14:H30)</f>
        <v>50292</v>
      </c>
      <c r="I31" s="23">
        <f>SUM(I14:I30)</f>
        <v>11100</v>
      </c>
      <c r="J31" s="23">
        <f>SUM(J14:J30)</f>
        <v>36322</v>
      </c>
      <c r="K31" s="23"/>
      <c r="L31" s="23"/>
      <c r="M31" s="23">
        <f>SUM(M14:M30)</f>
        <v>61468</v>
      </c>
      <c r="N31" s="23">
        <f>SUM(N14:N30)</f>
        <v>76732.04</v>
      </c>
      <c r="O31" s="23">
        <f>SUM(O14:O30)</f>
        <v>8774</v>
      </c>
      <c r="P31" s="23">
        <f>SUM(P14:P30)</f>
        <v>20617</v>
      </c>
      <c r="Q31" s="23">
        <f>SUM(Q14:Q30)</f>
        <v>661</v>
      </c>
      <c r="R31" s="23"/>
      <c r="S31" s="23">
        <f>SUM(S14:S30)</f>
        <v>44704</v>
      </c>
      <c r="T31" s="38">
        <f>SUM(T14:T30)</f>
        <v>396654.54000000004</v>
      </c>
    </row>
    <row r="32" spans="1:20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9" t="s">
        <v>51</v>
      </c>
      <c r="R32" s="19"/>
      <c r="S32" s="104">
        <f>E12+D31-T31</f>
        <v>198837.1688000001</v>
      </c>
      <c r="T32" s="104"/>
    </row>
    <row r="33" spans="2:17" ht="12.75">
      <c r="B33" t="s">
        <v>12</v>
      </c>
      <c r="C33">
        <v>6000</v>
      </c>
      <c r="D33" t="s">
        <v>62</v>
      </c>
      <c r="G33" s="47"/>
      <c r="H33" s="47"/>
      <c r="I33" s="47"/>
      <c r="J33" s="47"/>
      <c r="K33" s="47"/>
      <c r="L33" s="47"/>
      <c r="M33" s="47"/>
      <c r="N33" s="47"/>
      <c r="O33" s="48"/>
      <c r="P33" s="48"/>
      <c r="Q33" s="3"/>
    </row>
    <row r="34" spans="2:4" ht="12.75">
      <c r="B34" t="s">
        <v>6</v>
      </c>
      <c r="C34">
        <v>1500</v>
      </c>
      <c r="D34" t="s">
        <v>14</v>
      </c>
    </row>
    <row r="35" spans="3:19" ht="12.75">
      <c r="C35">
        <v>974</v>
      </c>
      <c r="D35" t="s">
        <v>16</v>
      </c>
      <c r="J35" s="42" t="s">
        <v>5</v>
      </c>
      <c r="K35" s="42">
        <v>4491.85</v>
      </c>
      <c r="L35" s="42" t="s">
        <v>57</v>
      </c>
      <c r="M35" s="42">
        <v>10193.22</v>
      </c>
      <c r="N35" s="42" t="s">
        <v>57</v>
      </c>
      <c r="O35" s="42">
        <v>2171.89</v>
      </c>
      <c r="P35" s="42" t="s">
        <v>61</v>
      </c>
      <c r="Q35" s="42">
        <v>4316.3</v>
      </c>
      <c r="R35" s="42"/>
      <c r="S35" s="42" t="s">
        <v>58</v>
      </c>
    </row>
    <row r="36" spans="3:19" ht="12.75">
      <c r="C36">
        <v>300</v>
      </c>
      <c r="D36" t="s">
        <v>63</v>
      </c>
      <c r="J36" s="42" t="s">
        <v>1</v>
      </c>
      <c r="K36" s="42"/>
      <c r="L36" s="42"/>
      <c r="M36" s="42">
        <v>8739.83</v>
      </c>
      <c r="N36" s="42" t="s">
        <v>57</v>
      </c>
      <c r="O36" s="42">
        <v>3125.85</v>
      </c>
      <c r="P36" s="42" t="s">
        <v>61</v>
      </c>
      <c r="Q36" s="42">
        <v>1144.27</v>
      </c>
      <c r="R36" s="42"/>
      <c r="S36" s="42" t="s">
        <v>58</v>
      </c>
    </row>
    <row r="37" spans="6:19" ht="12.75">
      <c r="F37" s="46"/>
      <c r="J37" s="42" t="s">
        <v>12</v>
      </c>
      <c r="K37" s="42"/>
      <c r="L37" s="42"/>
      <c r="M37" s="42">
        <v>3285.2</v>
      </c>
      <c r="N37" s="42" t="s">
        <v>57</v>
      </c>
      <c r="O37" s="42">
        <v>2757.3</v>
      </c>
      <c r="P37" s="42" t="s">
        <v>61</v>
      </c>
      <c r="Q37" s="42">
        <v>3707.84</v>
      </c>
      <c r="R37" s="42"/>
      <c r="S37" s="42" t="s">
        <v>58</v>
      </c>
    </row>
    <row r="38" spans="10:19" ht="12.75">
      <c r="J38" s="42" t="s">
        <v>6</v>
      </c>
      <c r="M38" s="42">
        <v>6609</v>
      </c>
      <c r="N38" s="42" t="s">
        <v>57</v>
      </c>
      <c r="O38" s="42">
        <v>3412.5</v>
      </c>
      <c r="P38" s="42" t="s">
        <v>61</v>
      </c>
      <c r="Q38" s="42">
        <v>9670.63</v>
      </c>
      <c r="R38" s="42"/>
      <c r="S38" s="42" t="s">
        <v>58</v>
      </c>
    </row>
    <row r="39" spans="10:19" ht="12.75">
      <c r="J39" s="42" t="s">
        <v>7</v>
      </c>
      <c r="M39" s="42">
        <v>9364.64</v>
      </c>
      <c r="N39" s="42" t="s">
        <v>57</v>
      </c>
      <c r="O39" s="42">
        <v>3908.45</v>
      </c>
      <c r="P39" s="42" t="s">
        <v>61</v>
      </c>
      <c r="Q39" s="42">
        <v>4325.12</v>
      </c>
      <c r="R39" s="42"/>
      <c r="S39" s="42" t="s">
        <v>58</v>
      </c>
    </row>
    <row r="40" ht="12.75">
      <c r="E40" s="46"/>
    </row>
    <row r="41" ht="12.75">
      <c r="F41" s="46"/>
    </row>
  </sheetData>
  <sheetProtection/>
  <mergeCells count="50">
    <mergeCell ref="B16:C16"/>
    <mergeCell ref="B22:C22"/>
    <mergeCell ref="B23:C23"/>
    <mergeCell ref="B24:C24"/>
    <mergeCell ref="B25:C25"/>
    <mergeCell ref="B17:C17"/>
    <mergeCell ref="B18:C18"/>
    <mergeCell ref="B19:C19"/>
    <mergeCell ref="B20:C20"/>
    <mergeCell ref="B21:C21"/>
    <mergeCell ref="S32:T32"/>
    <mergeCell ref="B26:C26"/>
    <mergeCell ref="B27:C27"/>
    <mergeCell ref="B28:C28"/>
    <mergeCell ref="B29:C29"/>
    <mergeCell ref="B30:C30"/>
    <mergeCell ref="B31:C31"/>
    <mergeCell ref="A12:D12"/>
    <mergeCell ref="B13:C13"/>
    <mergeCell ref="A9:D9"/>
    <mergeCell ref="F9:O9"/>
    <mergeCell ref="B14:C14"/>
    <mergeCell ref="B15:C15"/>
    <mergeCell ref="K5:K6"/>
    <mergeCell ref="L5:L6"/>
    <mergeCell ref="M5:M6"/>
    <mergeCell ref="P9:Q9"/>
    <mergeCell ref="A10:E10"/>
    <mergeCell ref="A11:E11"/>
    <mergeCell ref="F11:T11"/>
    <mergeCell ref="B5:B6"/>
    <mergeCell ref="T4:T6"/>
    <mergeCell ref="C5:C6"/>
    <mergeCell ref="A1:T1"/>
    <mergeCell ref="A2:T2"/>
    <mergeCell ref="A3:E3"/>
    <mergeCell ref="F3:S3"/>
    <mergeCell ref="B4:E4"/>
    <mergeCell ref="N5:O5"/>
    <mergeCell ref="F4:O4"/>
    <mergeCell ref="P4:Q5"/>
    <mergeCell ref="R4:R6"/>
    <mergeCell ref="S4:S6"/>
    <mergeCell ref="J5:J6"/>
    <mergeCell ref="D5:D6"/>
    <mergeCell ref="E5:E6"/>
    <mergeCell ref="F5:F6"/>
    <mergeCell ref="G5:G6"/>
    <mergeCell ref="H5:H6"/>
    <mergeCell ref="I5:I6"/>
  </mergeCells>
  <printOptions/>
  <pageMargins left="0.25" right="0.17708333333333334" top="0.21875" bottom="0.14583333333333334" header="0.3" footer="0.3"/>
  <pageSetup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2019-03-21T05:51:44Z</cp:lastPrinted>
  <dcterms:created xsi:type="dcterms:W3CDTF">2007-02-04T12:22:59Z</dcterms:created>
  <dcterms:modified xsi:type="dcterms:W3CDTF">2019-07-03T06:28:26Z</dcterms:modified>
  <cp:category/>
  <cp:version/>
  <cp:contentType/>
  <cp:contentStatus/>
</cp:coreProperties>
</file>