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2800-разовая премия</t>
        </r>
      </text>
    </comment>
  </commentList>
</comments>
</file>

<file path=xl/sharedStrings.xml><?xml version="1.0" encoding="utf-8"?>
<sst xmlns="http://schemas.openxmlformats.org/spreadsheetml/2006/main" count="64" uniqueCount="51">
  <si>
    <t>Содержание</t>
  </si>
  <si>
    <t>ремонт</t>
  </si>
  <si>
    <t>итого</t>
  </si>
  <si>
    <t>ИТОГО</t>
  </si>
  <si>
    <t>май</t>
  </si>
  <si>
    <t>июль</t>
  </si>
  <si>
    <t>август</t>
  </si>
  <si>
    <t>февраль</t>
  </si>
  <si>
    <t>март</t>
  </si>
  <si>
    <t>апрель</t>
  </si>
  <si>
    <t>июнь</t>
  </si>
  <si>
    <t>январь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</si>
  <si>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</si>
  <si>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</si>
  <si>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</si>
  <si>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</si>
  <si>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</si>
  <si>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</si>
  <si>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</si>
  <si>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</si>
  <si>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</si>
  <si>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</si>
  <si>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</si>
  <si>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</si>
  <si>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</si>
  <si>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</si>
  <si>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</si>
  <si>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</si>
  <si>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</si>
  <si>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</si>
  <si>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</si>
  <si>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</si>
  <si>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</si>
  <si>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</si>
  <si>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</si>
  <si>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</si>
  <si>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</si>
  <si>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</si>
  <si>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</si>
  <si>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</si>
  <si>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</si>
  <si>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</si>
  <si>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</si>
  <si>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</si>
  <si>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</si>
  <si>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</si>
  <si>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</si>
  <si>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</si>
  <si>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</si>
  <si>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__Сеченова 3__на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</si>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</sst>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_р_."/>
    <numFmt numFmtId="179" formatCode="#,##0_р_."/>
    <numFmt numFmtId="180" formatCode="#,##0.000_р_."/>
    <numFmt numFmtId="181" formatCode="0.0"/>
    <numFmt numFmtId="182" formatCode="#,##0&quot;р.&quot;"/>
    <numFmt numFmtId="183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11" fillId="7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2" fillId="0" borderId="13" xfId="0" applyNumberFormat="1" applyFont="1" applyBorder="1" applyAlignment="1">
      <alignment vertical="top" textRotation="90" wrapText="1"/>
    </xf>
    <xf numFmtId="2" fontId="8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1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0" fontId="10" fillId="32" borderId="16" xfId="0" applyNumberFormat="1" applyFont="1" applyFill="1" applyBorder="1" applyAlignment="1">
      <alignment wrapText="1"/>
    </xf>
    <xf numFmtId="172" fontId="2" fillId="13" borderId="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9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19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36"/>
  <sheetViews>
    <sheetView tabSelected="1" workbookViewId="0" topLeftCell="A4">
      <selection activeCell="N19" sqref="N19"/>
    </sheetView>
  </sheetViews>
  <sheetFormatPr defaultColWidth="9.00390625" defaultRowHeight="12.75"/>
  <cols>
    <col min="5" max="5" width="10.75390625" style="0" bestFit="1" customWidth="1"/>
    <col min="10" max="10" width="9.125" style="0" customWidth="1"/>
    <col min="11" max="12" width="9.125" style="0" hidden="1" customWidth="1"/>
    <col min="18" max="18" width="9.125" style="0" customWidth="1"/>
    <col min="19" max="19" width="9.125" style="0" hidden="1" customWidth="1"/>
  </cols>
  <sheetData>
    <row r="2" spans="1:20" ht="15.7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2.75">
      <c r="A4" s="67"/>
      <c r="B4" s="45"/>
      <c r="C4" s="45"/>
      <c r="D4" s="45"/>
      <c r="E4" s="84"/>
      <c r="F4" s="48" t="s">
        <v>13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25"/>
      <c r="T4" s="2"/>
    </row>
    <row r="5" spans="1:20" ht="12.75">
      <c r="A5" s="5"/>
      <c r="B5" s="85" t="s">
        <v>14</v>
      </c>
      <c r="C5" s="86"/>
      <c r="D5" s="86"/>
      <c r="E5" s="87"/>
      <c r="F5" s="68" t="s">
        <v>0</v>
      </c>
      <c r="G5" s="69"/>
      <c r="H5" s="69"/>
      <c r="I5" s="69"/>
      <c r="J5" s="69"/>
      <c r="K5" s="69"/>
      <c r="L5" s="69"/>
      <c r="M5" s="69"/>
      <c r="N5" s="69"/>
      <c r="O5" s="69"/>
      <c r="P5" s="70" t="s">
        <v>15</v>
      </c>
      <c r="Q5" s="71"/>
      <c r="R5" s="74" t="s">
        <v>16</v>
      </c>
      <c r="S5" s="91"/>
      <c r="T5" s="60" t="s">
        <v>3</v>
      </c>
    </row>
    <row r="6" spans="1:20" ht="12.75">
      <c r="A6" s="6"/>
      <c r="B6" s="46" t="s">
        <v>17</v>
      </c>
      <c r="C6" s="46" t="s">
        <v>1</v>
      </c>
      <c r="D6" s="46" t="s">
        <v>44</v>
      </c>
      <c r="E6" s="63" t="s">
        <v>2</v>
      </c>
      <c r="F6" s="58" t="s">
        <v>18</v>
      </c>
      <c r="G6" s="58" t="s">
        <v>50</v>
      </c>
      <c r="H6" s="58" t="s">
        <v>19</v>
      </c>
      <c r="I6" s="58" t="s">
        <v>20</v>
      </c>
      <c r="J6" s="58" t="s">
        <v>21</v>
      </c>
      <c r="K6" s="58" t="s">
        <v>22</v>
      </c>
      <c r="L6" s="58" t="s">
        <v>23</v>
      </c>
      <c r="M6" s="58" t="s">
        <v>24</v>
      </c>
      <c r="N6" s="50" t="s">
        <v>25</v>
      </c>
      <c r="O6" s="52"/>
      <c r="P6" s="72"/>
      <c r="Q6" s="73"/>
      <c r="R6" s="75"/>
      <c r="S6" s="92"/>
      <c r="T6" s="61"/>
    </row>
    <row r="7" spans="1:20" ht="84">
      <c r="A7" s="8"/>
      <c r="B7" s="47"/>
      <c r="C7" s="47"/>
      <c r="D7" s="47"/>
      <c r="E7" s="64"/>
      <c r="F7" s="59"/>
      <c r="G7" s="59"/>
      <c r="H7" s="59"/>
      <c r="I7" s="59"/>
      <c r="J7" s="59"/>
      <c r="K7" s="59"/>
      <c r="L7" s="59"/>
      <c r="M7" s="59"/>
      <c r="N7" s="26" t="s">
        <v>45</v>
      </c>
      <c r="O7" s="26" t="s">
        <v>46</v>
      </c>
      <c r="P7" s="7" t="s">
        <v>26</v>
      </c>
      <c r="Q7" s="7" t="s">
        <v>27</v>
      </c>
      <c r="R7" s="76"/>
      <c r="S7" s="93"/>
      <c r="T7" s="62"/>
    </row>
    <row r="8" spans="1:22" ht="14.25">
      <c r="A8" s="33">
        <v>2019</v>
      </c>
      <c r="B8" s="41">
        <v>10</v>
      </c>
      <c r="C8" s="41">
        <v>1.4</v>
      </c>
      <c r="D8" s="41">
        <v>1.6</v>
      </c>
      <c r="E8" s="10">
        <f>SUM(B8:D8)</f>
        <v>13</v>
      </c>
      <c r="F8" s="35">
        <v>1</v>
      </c>
      <c r="G8" s="35">
        <v>2.59</v>
      </c>
      <c r="H8" s="35">
        <v>1.8</v>
      </c>
      <c r="I8" s="35">
        <v>0.46</v>
      </c>
      <c r="J8" s="35">
        <v>1.65</v>
      </c>
      <c r="K8" s="35">
        <v>0</v>
      </c>
      <c r="L8" s="35">
        <v>0</v>
      </c>
      <c r="M8" s="35">
        <v>2.2</v>
      </c>
      <c r="N8" s="35">
        <v>0</v>
      </c>
      <c r="O8" s="35">
        <v>0.3</v>
      </c>
      <c r="P8" s="27">
        <v>0.7</v>
      </c>
      <c r="Q8" s="27">
        <v>0.7</v>
      </c>
      <c r="R8" s="36">
        <v>1.6</v>
      </c>
      <c r="S8" s="36"/>
      <c r="T8" s="37">
        <f>SUM(F8:S8)</f>
        <v>12.999999999999998</v>
      </c>
      <c r="V8" s="1"/>
    </row>
    <row r="9" spans="1:20" ht="12.75">
      <c r="A9" s="79" t="s">
        <v>28</v>
      </c>
      <c r="B9" s="80"/>
      <c r="C9" s="80"/>
      <c r="D9" s="81"/>
      <c r="E9" s="10">
        <v>1616.6</v>
      </c>
      <c r="F9" s="50" t="s">
        <v>29</v>
      </c>
      <c r="G9" s="51"/>
      <c r="H9" s="51"/>
      <c r="I9" s="51"/>
      <c r="J9" s="51"/>
      <c r="K9" s="51"/>
      <c r="L9" s="51"/>
      <c r="M9" s="51"/>
      <c r="N9" s="51"/>
      <c r="O9" s="52"/>
      <c r="P9" s="53" t="s">
        <v>30</v>
      </c>
      <c r="Q9" s="54"/>
      <c r="R9" s="9" t="s">
        <v>31</v>
      </c>
      <c r="S9" s="9"/>
      <c r="T9" s="9"/>
    </row>
    <row r="10" spans="1:20" ht="12.75">
      <c r="A10" s="55"/>
      <c r="B10" s="56"/>
      <c r="C10" s="56"/>
      <c r="D10" s="56"/>
      <c r="E10" s="57"/>
      <c r="F10" s="11">
        <f>F8*E9</f>
        <v>1616.6</v>
      </c>
      <c r="G10" s="11">
        <f>G8*E9</f>
        <v>4186.994</v>
      </c>
      <c r="H10" s="11">
        <f>H8*E9</f>
        <v>2909.88</v>
      </c>
      <c r="I10" s="11">
        <f>I8*E9</f>
        <v>743.636</v>
      </c>
      <c r="J10" s="11">
        <f>J8*E9</f>
        <v>2667.39</v>
      </c>
      <c r="K10" s="11" t="e">
        <f>SUM(#REF!*2002.5)</f>
        <v>#REF!</v>
      </c>
      <c r="L10" s="11" t="e">
        <f>SUM(#REF!*2002.5)</f>
        <v>#REF!</v>
      </c>
      <c r="M10" s="11">
        <f>M8*E9</f>
        <v>3556.52</v>
      </c>
      <c r="N10" s="11">
        <f>E9*N8</f>
        <v>0</v>
      </c>
      <c r="O10" s="11">
        <f>E9*O8</f>
        <v>484.97999999999996</v>
      </c>
      <c r="P10" s="11">
        <f>P8*E9</f>
        <v>1131.62</v>
      </c>
      <c r="Q10" s="11">
        <f>Q8*E9</f>
        <v>1131.62</v>
      </c>
      <c r="R10" s="11">
        <f>R8*E9</f>
        <v>2586.56</v>
      </c>
      <c r="S10" s="11">
        <v>0</v>
      </c>
      <c r="T10" s="11">
        <f>F10+G10+H10+I10+J10+M10+N10+O10+P10+Q10+R10</f>
        <v>21015.8</v>
      </c>
    </row>
    <row r="11" spans="1:20" ht="12.75">
      <c r="A11" s="89" t="s">
        <v>32</v>
      </c>
      <c r="B11" s="89"/>
      <c r="C11" s="89"/>
      <c r="D11" s="89"/>
      <c r="E11" s="90"/>
      <c r="F11" s="49" t="s">
        <v>33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</row>
    <row r="12" spans="1:20" ht="12.75">
      <c r="A12" s="98" t="s">
        <v>34</v>
      </c>
      <c r="B12" s="98"/>
      <c r="C12" s="98"/>
      <c r="D12" s="99"/>
      <c r="E12" s="12">
        <v>26266.090400000016</v>
      </c>
      <c r="F12" s="38"/>
      <c r="G12" s="39"/>
      <c r="H12" s="13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12.75">
      <c r="A13" s="28"/>
      <c r="B13" s="88" t="s">
        <v>43</v>
      </c>
      <c r="C13" s="88"/>
      <c r="D13" s="29" t="s">
        <v>32</v>
      </c>
      <c r="E13" s="30" t="s">
        <v>12</v>
      </c>
      <c r="F13" s="38"/>
      <c r="G13" s="39"/>
      <c r="H13" s="13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ht="12.75">
      <c r="A14" s="14" t="s">
        <v>35</v>
      </c>
      <c r="B14" s="77">
        <v>22875.76</v>
      </c>
      <c r="C14" s="82"/>
      <c r="D14" s="31">
        <v>23109.06</v>
      </c>
      <c r="E14" s="32"/>
      <c r="F14" s="15">
        <v>1616.6</v>
      </c>
      <c r="G14" s="15">
        <v>4184.6</v>
      </c>
      <c r="H14" s="16">
        <v>2909.88</v>
      </c>
      <c r="I14" s="15">
        <v>1400</v>
      </c>
      <c r="J14" s="15">
        <v>2667.39</v>
      </c>
      <c r="K14" s="15"/>
      <c r="L14" s="15"/>
      <c r="M14" s="15">
        <v>3556.52</v>
      </c>
      <c r="N14" s="15">
        <f>1577.95+1669.43</f>
        <v>3247.38</v>
      </c>
      <c r="O14" s="15">
        <v>0</v>
      </c>
      <c r="P14" s="24">
        <v>0</v>
      </c>
      <c r="Q14" s="24">
        <v>0</v>
      </c>
      <c r="R14" s="15">
        <v>2586.56</v>
      </c>
      <c r="S14" s="15">
        <v>0</v>
      </c>
      <c r="T14" s="17">
        <f>SUM(F14:S14)</f>
        <v>22168.930000000004</v>
      </c>
    </row>
    <row r="15" spans="1:20" ht="12.75">
      <c r="A15" s="14" t="s">
        <v>36</v>
      </c>
      <c r="B15" s="77">
        <v>23294.81</v>
      </c>
      <c r="C15" s="78"/>
      <c r="D15" s="31">
        <v>16247.26</v>
      </c>
      <c r="E15" s="32"/>
      <c r="F15" s="15">
        <v>1616.6</v>
      </c>
      <c r="G15" s="15">
        <v>4184.6</v>
      </c>
      <c r="H15" s="16">
        <v>2909.88</v>
      </c>
      <c r="I15" s="15">
        <v>1400</v>
      </c>
      <c r="J15" s="15">
        <v>2667.39</v>
      </c>
      <c r="K15" s="15"/>
      <c r="L15" s="15"/>
      <c r="M15" s="15">
        <v>3556.52</v>
      </c>
      <c r="N15" s="15">
        <v>2220.4</v>
      </c>
      <c r="O15" s="15">
        <v>0</v>
      </c>
      <c r="P15" s="24">
        <v>0</v>
      </c>
      <c r="Q15" s="24">
        <v>0</v>
      </c>
      <c r="R15" s="15">
        <v>2586.56</v>
      </c>
      <c r="S15" s="15"/>
      <c r="T15" s="17">
        <f>SUM(F15:S15)</f>
        <v>21141.950000000004</v>
      </c>
    </row>
    <row r="16" spans="1:20" ht="12.75">
      <c r="A16" s="14" t="s">
        <v>8</v>
      </c>
      <c r="B16" s="77">
        <v>22301.53</v>
      </c>
      <c r="C16" s="78"/>
      <c r="D16" s="31">
        <v>24351.019999999997</v>
      </c>
      <c r="E16" s="32"/>
      <c r="F16" s="15">
        <v>1616.6</v>
      </c>
      <c r="G16" s="15">
        <f>4184.6+2800</f>
        <v>6984.6</v>
      </c>
      <c r="H16" s="16">
        <v>2909.88</v>
      </c>
      <c r="I16" s="15">
        <v>1400</v>
      </c>
      <c r="J16" s="15">
        <v>2667.39</v>
      </c>
      <c r="K16" s="15"/>
      <c r="L16" s="15"/>
      <c r="M16" s="15">
        <v>3556.52</v>
      </c>
      <c r="N16" s="15">
        <v>2015.65</v>
      </c>
      <c r="O16" s="15">
        <v>0</v>
      </c>
      <c r="P16" s="24">
        <v>0</v>
      </c>
      <c r="Q16" s="24">
        <v>0</v>
      </c>
      <c r="R16" s="15">
        <v>2586.56</v>
      </c>
      <c r="S16" s="15"/>
      <c r="T16" s="17">
        <f>SUM(F16:S16)</f>
        <v>23737.200000000004</v>
      </c>
    </row>
    <row r="17" spans="1:20" ht="12.75">
      <c r="A17" s="14" t="s">
        <v>37</v>
      </c>
      <c r="B17" s="77">
        <v>22196.1</v>
      </c>
      <c r="C17" s="78"/>
      <c r="D17" s="31">
        <v>22751.26</v>
      </c>
      <c r="E17" s="32"/>
      <c r="F17" s="15">
        <v>1616.6</v>
      </c>
      <c r="G17" s="15">
        <v>4184.6</v>
      </c>
      <c r="H17" s="16">
        <v>2909.88</v>
      </c>
      <c r="I17" s="15">
        <v>700</v>
      </c>
      <c r="J17" s="15">
        <v>2667.39</v>
      </c>
      <c r="K17" s="15"/>
      <c r="L17" s="15"/>
      <c r="M17" s="15">
        <v>3556.52</v>
      </c>
      <c r="N17" s="15">
        <f>581.35+1669.85</f>
        <v>2251.2</v>
      </c>
      <c r="O17" s="15">
        <v>0</v>
      </c>
      <c r="P17" s="24">
        <v>0</v>
      </c>
      <c r="Q17" s="24">
        <v>0</v>
      </c>
      <c r="R17" s="15">
        <v>2586.56</v>
      </c>
      <c r="S17" s="15"/>
      <c r="T17" s="17">
        <f>SUM(F17:S17)</f>
        <v>20472.750000000004</v>
      </c>
    </row>
    <row r="18" spans="1:20" ht="12.75">
      <c r="A18" s="14" t="s">
        <v>4</v>
      </c>
      <c r="B18" s="77">
        <v>22422.38</v>
      </c>
      <c r="C18" s="78"/>
      <c r="D18" s="31">
        <v>17081.65</v>
      </c>
      <c r="E18" s="32"/>
      <c r="F18" s="15">
        <v>1616.6</v>
      </c>
      <c r="G18" s="15">
        <v>4184.6</v>
      </c>
      <c r="H18" s="16">
        <v>2909.88</v>
      </c>
      <c r="I18" s="15">
        <v>0</v>
      </c>
      <c r="J18" s="15">
        <v>2667.39</v>
      </c>
      <c r="K18" s="15"/>
      <c r="L18" s="15"/>
      <c r="M18" s="15">
        <v>3556.52</v>
      </c>
      <c r="N18" s="15">
        <f>249.15+423.15</f>
        <v>672.3</v>
      </c>
      <c r="O18" s="15">
        <v>0</v>
      </c>
      <c r="P18" s="24">
        <v>0</v>
      </c>
      <c r="Q18" s="24">
        <v>0</v>
      </c>
      <c r="R18" s="15">
        <v>2586.56</v>
      </c>
      <c r="S18" s="15"/>
      <c r="T18" s="17">
        <f>SUM(F18:S18)</f>
        <v>18193.850000000002</v>
      </c>
    </row>
    <row r="19" spans="1:20" ht="12.75">
      <c r="A19" s="14" t="s">
        <v>10</v>
      </c>
      <c r="B19" s="77"/>
      <c r="C19" s="78"/>
      <c r="D19" s="31"/>
      <c r="E19" s="32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24"/>
      <c r="Q19" s="24"/>
      <c r="R19" s="15"/>
      <c r="S19" s="15"/>
      <c r="T19" s="17"/>
    </row>
    <row r="20" spans="1:20" ht="12.75">
      <c r="A20" s="14" t="s">
        <v>5</v>
      </c>
      <c r="B20" s="77"/>
      <c r="C20" s="78"/>
      <c r="D20" s="31"/>
      <c r="E20" s="32"/>
      <c r="F20" s="15"/>
      <c r="G20" s="15"/>
      <c r="H20" s="16"/>
      <c r="I20" s="15"/>
      <c r="J20" s="15"/>
      <c r="K20" s="15"/>
      <c r="L20" s="15"/>
      <c r="M20" s="15"/>
      <c r="N20" s="15"/>
      <c r="O20" s="15"/>
      <c r="P20" s="24"/>
      <c r="Q20" s="24"/>
      <c r="R20" s="15"/>
      <c r="S20" s="15"/>
      <c r="T20" s="17"/>
    </row>
    <row r="21" spans="1:20" ht="12.75">
      <c r="A21" s="14" t="s">
        <v>6</v>
      </c>
      <c r="B21" s="77"/>
      <c r="C21" s="78"/>
      <c r="D21" s="31"/>
      <c r="E21" s="32"/>
      <c r="F21" s="15"/>
      <c r="G21" s="15"/>
      <c r="H21" s="16"/>
      <c r="I21" s="15"/>
      <c r="J21" s="15"/>
      <c r="K21" s="15"/>
      <c r="L21" s="15"/>
      <c r="M21" s="15"/>
      <c r="N21" s="15"/>
      <c r="O21" s="15"/>
      <c r="P21" s="24"/>
      <c r="Q21" s="24"/>
      <c r="R21" s="15"/>
      <c r="S21" s="15"/>
      <c r="T21" s="17"/>
    </row>
    <row r="22" spans="1:20" ht="12.75">
      <c r="A22" s="14" t="s">
        <v>38</v>
      </c>
      <c r="B22" s="77"/>
      <c r="C22" s="78"/>
      <c r="D22" s="31"/>
      <c r="E22" s="32"/>
      <c r="F22" s="15"/>
      <c r="G22" s="15"/>
      <c r="H22" s="16"/>
      <c r="I22" s="15"/>
      <c r="J22" s="15"/>
      <c r="K22" s="15"/>
      <c r="L22" s="15"/>
      <c r="M22" s="15"/>
      <c r="N22" s="15"/>
      <c r="O22" s="15"/>
      <c r="P22" s="24"/>
      <c r="Q22" s="24"/>
      <c r="R22" s="15"/>
      <c r="S22" s="15"/>
      <c r="T22" s="17"/>
    </row>
    <row r="23" spans="1:20" ht="12.75">
      <c r="A23" s="14" t="s">
        <v>39</v>
      </c>
      <c r="B23" s="77"/>
      <c r="C23" s="78"/>
      <c r="D23" s="31"/>
      <c r="E23" s="32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24"/>
      <c r="Q23" s="24"/>
      <c r="R23" s="15"/>
      <c r="S23" s="15"/>
      <c r="T23" s="17"/>
    </row>
    <row r="24" spans="1:20" ht="12.75">
      <c r="A24" s="14" t="s">
        <v>40</v>
      </c>
      <c r="B24" s="77"/>
      <c r="C24" s="78"/>
      <c r="D24" s="31"/>
      <c r="E24" s="32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24"/>
      <c r="Q24" s="24"/>
      <c r="R24" s="15"/>
      <c r="S24" s="15"/>
      <c r="T24" s="17"/>
    </row>
    <row r="25" spans="1:20" ht="12.75">
      <c r="A25" s="14" t="s">
        <v>41</v>
      </c>
      <c r="B25" s="77"/>
      <c r="C25" s="78"/>
      <c r="D25" s="31"/>
      <c r="E25" s="32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24"/>
      <c r="Q25" s="24"/>
      <c r="R25" s="15"/>
      <c r="S25" s="15"/>
      <c r="T25" s="17"/>
    </row>
    <row r="26" spans="1:20" ht="12.75">
      <c r="A26" s="18" t="s">
        <v>2</v>
      </c>
      <c r="B26" s="96">
        <f>SUM(B14:B25)</f>
        <v>113090.58000000002</v>
      </c>
      <c r="C26" s="97"/>
      <c r="D26" s="23">
        <f>SUM(D14:D25)</f>
        <v>103540.25</v>
      </c>
      <c r="E26" s="19"/>
      <c r="F26" s="19">
        <f>SUM(F14:F25)</f>
        <v>8083</v>
      </c>
      <c r="G26" s="19">
        <f>SUM(G14:G25)</f>
        <v>23723</v>
      </c>
      <c r="H26" s="19">
        <f>SUM(H14:H25)</f>
        <v>14549.400000000001</v>
      </c>
      <c r="I26" s="19">
        <f>SUM(I14:I25)</f>
        <v>4900</v>
      </c>
      <c r="J26" s="19">
        <f>SUM(J14:J25)</f>
        <v>13336.949999999999</v>
      </c>
      <c r="K26" s="19"/>
      <c r="L26" s="19"/>
      <c r="M26" s="19">
        <f aca="true" t="shared" si="0" ref="M26:R26">SUM(M14:M25)</f>
        <v>17782.6</v>
      </c>
      <c r="N26" s="19">
        <f t="shared" si="0"/>
        <v>10406.93</v>
      </c>
      <c r="O26" s="19">
        <f t="shared" si="0"/>
        <v>0</v>
      </c>
      <c r="P26" s="23">
        <f t="shared" si="0"/>
        <v>0</v>
      </c>
      <c r="Q26" s="23">
        <f t="shared" si="0"/>
        <v>0</v>
      </c>
      <c r="R26" s="19">
        <f t="shared" si="0"/>
        <v>12932.8</v>
      </c>
      <c r="S26" s="19"/>
      <c r="T26" s="20">
        <f>SUM(T14:T25)</f>
        <v>105714.68000000002</v>
      </c>
    </row>
    <row r="27" spans="1:20" ht="12.75">
      <c r="A27" s="2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 t="s">
        <v>42</v>
      </c>
      <c r="R27" s="65">
        <f>SUM(E12+D26-T26)</f>
        <v>24091.660399999993</v>
      </c>
      <c r="S27" s="65"/>
      <c r="T27" s="65"/>
    </row>
    <row r="29" spans="13:19" ht="12.75">
      <c r="M29" s="34" t="s">
        <v>11</v>
      </c>
      <c r="N29" s="34">
        <v>1577.95</v>
      </c>
      <c r="O29" s="34" t="s">
        <v>47</v>
      </c>
      <c r="P29" s="34">
        <v>1669.43</v>
      </c>
      <c r="Q29" s="34" t="s">
        <v>48</v>
      </c>
      <c r="S29" s="34" t="s">
        <v>48</v>
      </c>
    </row>
    <row r="30" spans="13:17" ht="12.75">
      <c r="M30" s="34" t="s">
        <v>7</v>
      </c>
      <c r="N30" s="34">
        <v>0</v>
      </c>
      <c r="O30" s="34" t="s">
        <v>47</v>
      </c>
      <c r="P30" s="34">
        <v>2220.4</v>
      </c>
      <c r="Q30" s="34" t="s">
        <v>48</v>
      </c>
    </row>
    <row r="31" spans="13:17" ht="12.75">
      <c r="M31" s="34" t="s">
        <v>8</v>
      </c>
      <c r="N31" s="34">
        <v>0</v>
      </c>
      <c r="O31" s="34" t="s">
        <v>47</v>
      </c>
      <c r="P31" s="34">
        <v>2015.65</v>
      </c>
      <c r="Q31" s="34" t="s">
        <v>48</v>
      </c>
    </row>
    <row r="32" spans="13:17" ht="12.75">
      <c r="M32" s="34" t="s">
        <v>9</v>
      </c>
      <c r="N32" s="34">
        <v>581.35</v>
      </c>
      <c r="O32" s="34" t="s">
        <v>47</v>
      </c>
      <c r="P32" s="34">
        <v>1669.85</v>
      </c>
      <c r="Q32" s="34" t="s">
        <v>48</v>
      </c>
    </row>
    <row r="33" spans="13:17" ht="12.75">
      <c r="M33" s="34" t="s">
        <v>4</v>
      </c>
      <c r="N33" s="34">
        <v>249.15</v>
      </c>
      <c r="O33" s="34" t="s">
        <v>47</v>
      </c>
      <c r="P33" s="34">
        <v>423.15</v>
      </c>
      <c r="Q33" s="34" t="s">
        <v>48</v>
      </c>
    </row>
    <row r="34" spans="15:16" ht="12.75">
      <c r="O34" s="4"/>
      <c r="P34" s="4"/>
    </row>
    <row r="35" ht="12.75">
      <c r="E35" s="42"/>
    </row>
    <row r="36" ht="12.75">
      <c r="E36" s="42"/>
    </row>
  </sheetData>
  <sheetProtection/>
  <mergeCells count="45">
    <mergeCell ref="B16:C16"/>
    <mergeCell ref="B17:C17"/>
    <mergeCell ref="B18:C18"/>
    <mergeCell ref="B19:C19"/>
    <mergeCell ref="A9:D9"/>
    <mergeCell ref="F9:O9"/>
    <mergeCell ref="B14:C14"/>
    <mergeCell ref="B26:C26"/>
    <mergeCell ref="R27:T27"/>
    <mergeCell ref="B20:C20"/>
    <mergeCell ref="B21:C21"/>
    <mergeCell ref="B22:C22"/>
    <mergeCell ref="B23:C23"/>
    <mergeCell ref="B24:C24"/>
    <mergeCell ref="B25:C25"/>
    <mergeCell ref="K6:K7"/>
    <mergeCell ref="L6:L7"/>
    <mergeCell ref="M6:M7"/>
    <mergeCell ref="P9:Q9"/>
    <mergeCell ref="A10:E10"/>
    <mergeCell ref="A11:E11"/>
    <mergeCell ref="F11:T11"/>
    <mergeCell ref="B6:B7"/>
    <mergeCell ref="T5:T7"/>
    <mergeCell ref="C6:C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  <mergeCell ref="J6:J7"/>
    <mergeCell ref="B15:C15"/>
    <mergeCell ref="D6:D7"/>
    <mergeCell ref="E6:E7"/>
    <mergeCell ref="F6:F7"/>
    <mergeCell ref="G6:G7"/>
    <mergeCell ref="H6:H7"/>
    <mergeCell ref="I6:I7"/>
    <mergeCell ref="A12:D12"/>
    <mergeCell ref="B13:C13"/>
  </mergeCells>
  <printOptions/>
  <pageMargins left="0.13541666666666666" right="0.15625" top="0.10416666666666667" bottom="0.75" header="0.3" footer="0.3"/>
  <pageSetup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2019-06-06T11:30:08Z</cp:lastPrinted>
  <dcterms:created xsi:type="dcterms:W3CDTF">2007-02-04T12:22:59Z</dcterms:created>
  <dcterms:modified xsi:type="dcterms:W3CDTF">2019-07-02T13:32:12Z</dcterms:modified>
  <cp:category/>
  <cp:version/>
  <cp:contentType/>
  <cp:contentStatus/>
</cp:coreProperties>
</file>