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515" windowHeight="4845" firstSheet="1" activeTab="1"/>
  </bookViews>
  <sheets>
    <sheet name="Лист1" sheetId="1" state="hidden" r:id="rId1"/>
    <sheet name="2019" sheetId="2" r:id="rId2"/>
  </sheets>
  <definedNames>
    <definedName name="_xlnm.Print_Area" localSheetId="1">'2019'!$B$29:$R$33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1000-ограждение на улице
1000-ремонт перил
9000-ремонт и изготовление решеток</t>
        </r>
      </text>
    </comment>
  </commentList>
</comments>
</file>

<file path=xl/sharedStrings.xml><?xml version="1.0" encoding="utf-8"?>
<sst xmlns="http://schemas.openxmlformats.org/spreadsheetml/2006/main" count="69" uniqueCount="56">
  <si>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</si>
  <si>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</si>
  <si>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</si>
  <si>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</si>
  <si>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</si>
  <si>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</si>
  <si>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</si>
  <si>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январь</t>
  </si>
  <si>
    <t>ИТОГО</t>
  </si>
  <si>
    <t>февраль</t>
  </si>
  <si>
    <t>март</t>
  </si>
  <si>
    <t>апрель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</si>
  <si>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</si>
  <si>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</si>
  <si>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</si>
  <si>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</si>
  <si>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</si>
  <si>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</si>
  <si>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</si>
  <si>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</si>
  <si>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</si>
  <si>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</si>
  <si>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</si>
  <si>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</si>
  <si>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</si>
  <si>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</si>
  <si>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</si>
  <si>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</si>
  <si>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</si>
  <si>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</si>
  <si>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</si>
  <si>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</si>
  <si>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</si>
  <si>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</si>
  <si>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</si>
  <si>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</si>
  <si>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</si>
  <si>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</si>
  <si>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</si>
  <si>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</si>
  <si>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</si>
  <si>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</si>
  <si>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</si>
  <si>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</si>
  <si>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</si>
  <si>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</si>
  <si>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</si>
  <si>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оплата коммунальных ресурсов на содержание ОДИ</t>
  </si>
  <si>
    <t>услуги сторонних организаций, разовые работы</t>
  </si>
  <si>
    <t>эл-во</t>
  </si>
  <si>
    <t>Боброва</t>
  </si>
  <si>
    <t>х/в</t>
  </si>
  <si>
    <t>Информация о доходах и расходах по дому __Тургенева 15__на 2019год.</t>
  </si>
  <si>
    <t>ограждение на улице</t>
  </si>
  <si>
    <t>ремонт перил</t>
  </si>
  <si>
    <t>ремонт и изготовление решеток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</si>
</sst>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.000"/>
    <numFmt numFmtId="175" formatCode="#,##0.000_р_."/>
    <numFmt numFmtId="176" formatCode="#,##0.0_р_."/>
    <numFmt numFmtId="177" formatCode="0.0"/>
    <numFmt numFmtId="178" formatCode="#,##0.0000_р_."/>
    <numFmt numFmtId="179" formatCode="#,##0.00000_р_.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&quot;р.&quot;"/>
    <numFmt numFmtId="187" formatCode="0.000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4" fillId="32" borderId="10" xfId="0" applyNumberFormat="1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0" fontId="8" fillId="32" borderId="17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172" fontId="7" fillId="0" borderId="2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left" wrapText="1"/>
    </xf>
    <xf numFmtId="2" fontId="4" fillId="0" borderId="19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" fillId="36" borderId="17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1" fillId="37" borderId="10" xfId="0" applyFont="1" applyFill="1" applyBorder="1" applyAlignment="1">
      <alignment horizontal="center" wrapText="1"/>
    </xf>
    <xf numFmtId="0" fontId="0" fillId="36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9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7.875" style="0" customWidth="1"/>
    <col min="3" max="3" width="7.125" style="0" customWidth="1"/>
    <col min="4" max="4" width="10.75390625" style="0" bestFit="1" customWidth="1"/>
    <col min="5" max="5" width="9.00390625" style="0" customWidth="1"/>
    <col min="6" max="6" width="9.25390625" style="0" customWidth="1"/>
    <col min="8" max="8" width="9.75390625" style="0" customWidth="1"/>
    <col min="10" max="10" width="9.125" style="0" customWidth="1"/>
    <col min="11" max="11" width="9.125" style="0" hidden="1" customWidth="1"/>
    <col min="12" max="12" width="9.375" style="0" customWidth="1"/>
    <col min="19" max="19" width="9.125" style="0" hidden="1" customWidth="1"/>
    <col min="21" max="21" width="9.75390625" style="0" bestFit="1" customWidth="1"/>
  </cols>
  <sheetData>
    <row r="1" spans="1:20" ht="15.75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>
      <c r="A3" s="43"/>
      <c r="B3" s="48"/>
      <c r="C3" s="48"/>
      <c r="D3" s="48"/>
      <c r="E3" s="44"/>
      <c r="F3" s="45" t="s">
        <v>14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/>
      <c r="S3" s="28"/>
      <c r="T3" s="2"/>
    </row>
    <row r="4" spans="1:20" ht="12.75">
      <c r="A4" s="4"/>
      <c r="B4" s="54" t="s">
        <v>15</v>
      </c>
      <c r="C4" s="55"/>
      <c r="D4" s="55"/>
      <c r="E4" s="56"/>
      <c r="F4" s="57" t="s">
        <v>3</v>
      </c>
      <c r="G4" s="58"/>
      <c r="H4" s="58"/>
      <c r="I4" s="58"/>
      <c r="J4" s="58"/>
      <c r="K4" s="58"/>
      <c r="L4" s="58"/>
      <c r="M4" s="58"/>
      <c r="N4" s="58"/>
      <c r="O4" s="58"/>
      <c r="P4" s="59" t="s">
        <v>16</v>
      </c>
      <c r="Q4" s="60"/>
      <c r="R4" s="63" t="s">
        <v>17</v>
      </c>
      <c r="S4" s="95"/>
      <c r="T4" s="66" t="s">
        <v>8</v>
      </c>
    </row>
    <row r="5" spans="1:20" ht="12.75">
      <c r="A5" s="5"/>
      <c r="B5" s="49" t="s">
        <v>18</v>
      </c>
      <c r="C5" s="49" t="s">
        <v>5</v>
      </c>
      <c r="D5" s="49" t="s">
        <v>19</v>
      </c>
      <c r="E5" s="71" t="s">
        <v>6</v>
      </c>
      <c r="F5" s="69" t="s">
        <v>20</v>
      </c>
      <c r="G5" s="69" t="s">
        <v>21</v>
      </c>
      <c r="H5" s="69" t="s">
        <v>22</v>
      </c>
      <c r="I5" s="69" t="s">
        <v>23</v>
      </c>
      <c r="J5" s="69" t="s">
        <v>24</v>
      </c>
      <c r="K5" s="69" t="s">
        <v>25</v>
      </c>
      <c r="L5" s="69" t="s">
        <v>26</v>
      </c>
      <c r="M5" s="69" t="s">
        <v>27</v>
      </c>
      <c r="N5" s="76" t="s">
        <v>28</v>
      </c>
      <c r="O5" s="78"/>
      <c r="P5" s="61"/>
      <c r="Q5" s="62"/>
      <c r="R5" s="64"/>
      <c r="S5" s="96"/>
      <c r="T5" s="67"/>
    </row>
    <row r="6" spans="1:20" ht="84">
      <c r="A6" s="7"/>
      <c r="B6" s="50"/>
      <c r="C6" s="50"/>
      <c r="D6" s="50"/>
      <c r="E6" s="72"/>
      <c r="F6" s="70"/>
      <c r="G6" s="70"/>
      <c r="H6" s="70"/>
      <c r="I6" s="70"/>
      <c r="J6" s="70"/>
      <c r="K6" s="70"/>
      <c r="L6" s="70"/>
      <c r="M6" s="70"/>
      <c r="N6" s="29" t="s">
        <v>47</v>
      </c>
      <c r="O6" s="29" t="s">
        <v>48</v>
      </c>
      <c r="P6" s="6" t="s">
        <v>29</v>
      </c>
      <c r="Q6" s="6" t="s">
        <v>30</v>
      </c>
      <c r="R6" s="65"/>
      <c r="S6" s="97"/>
      <c r="T6" s="68"/>
    </row>
    <row r="7" spans="1:20" ht="14.25">
      <c r="A7" s="40">
        <v>2019</v>
      </c>
      <c r="B7" s="30">
        <v>9.5</v>
      </c>
      <c r="C7" s="30">
        <v>2</v>
      </c>
      <c r="D7" s="30">
        <v>1.5</v>
      </c>
      <c r="E7" s="9">
        <f>SUM(B7:D7)</f>
        <v>13</v>
      </c>
      <c r="F7" s="39">
        <v>1</v>
      </c>
      <c r="G7" s="39">
        <v>2.53</v>
      </c>
      <c r="H7" s="39">
        <v>1.8</v>
      </c>
      <c r="I7" s="39">
        <v>0.37</v>
      </c>
      <c r="J7" s="39">
        <v>1.9</v>
      </c>
      <c r="K7" s="39">
        <v>0</v>
      </c>
      <c r="L7" s="39">
        <v>1.4</v>
      </c>
      <c r="M7" s="39">
        <v>2.2</v>
      </c>
      <c r="N7" s="39">
        <v>0</v>
      </c>
      <c r="O7" s="39">
        <v>0</v>
      </c>
      <c r="P7" s="31">
        <v>0.1</v>
      </c>
      <c r="Q7" s="31">
        <v>0.1</v>
      </c>
      <c r="R7" s="32">
        <v>1.6</v>
      </c>
      <c r="S7" s="32"/>
      <c r="T7" s="8">
        <f>SUM(F7:S7)</f>
        <v>12.999999999999998</v>
      </c>
    </row>
    <row r="8" spans="1:20" ht="24">
      <c r="A8" s="73" t="s">
        <v>31</v>
      </c>
      <c r="B8" s="74"/>
      <c r="C8" s="74"/>
      <c r="D8" s="75"/>
      <c r="E8" s="9">
        <v>3309.85</v>
      </c>
      <c r="F8" s="76" t="s">
        <v>32</v>
      </c>
      <c r="G8" s="77"/>
      <c r="H8" s="77"/>
      <c r="I8" s="77"/>
      <c r="J8" s="77"/>
      <c r="K8" s="77"/>
      <c r="L8" s="77"/>
      <c r="M8" s="77"/>
      <c r="N8" s="77"/>
      <c r="O8" s="78"/>
      <c r="P8" s="79"/>
      <c r="Q8" s="80"/>
      <c r="R8" s="8" t="s">
        <v>33</v>
      </c>
      <c r="S8" s="8"/>
      <c r="T8" s="8"/>
    </row>
    <row r="9" spans="1:20" ht="12.75">
      <c r="A9" s="81" t="s">
        <v>34</v>
      </c>
      <c r="B9" s="82"/>
      <c r="C9" s="82"/>
      <c r="D9" s="82"/>
      <c r="E9" s="83"/>
      <c r="F9" s="10">
        <f>F7*E8</f>
        <v>3309.85</v>
      </c>
      <c r="G9" s="10">
        <f>G7*E8</f>
        <v>8373.920499999998</v>
      </c>
      <c r="H9" s="10">
        <f>H7*E8</f>
        <v>5957.73</v>
      </c>
      <c r="I9" s="10">
        <f>I7*E8</f>
        <v>1224.6444999999999</v>
      </c>
      <c r="J9" s="10">
        <f>J7*E8</f>
        <v>6288.714999999999</v>
      </c>
      <c r="K9" s="10"/>
      <c r="L9" s="10">
        <f>SUM(L7*E8)</f>
        <v>4633.79</v>
      </c>
      <c r="M9" s="10">
        <f>E8*M7</f>
        <v>7281.67</v>
      </c>
      <c r="N9" s="10">
        <f>N7*E8</f>
        <v>0</v>
      </c>
      <c r="O9" s="10">
        <f>O7*E8</f>
        <v>0</v>
      </c>
      <c r="P9" s="10">
        <f>P7*E8</f>
        <v>330.985</v>
      </c>
      <c r="Q9" s="10">
        <f>Q7*E8</f>
        <v>330.985</v>
      </c>
      <c r="R9" s="10">
        <f>R7*E8</f>
        <v>5295.76</v>
      </c>
      <c r="S9" s="10">
        <v>0</v>
      </c>
      <c r="T9" s="10">
        <f>SUM(F9:S9)</f>
        <v>43028.05</v>
      </c>
    </row>
    <row r="10" spans="1:20" ht="12.75">
      <c r="A10" s="93" t="s">
        <v>35</v>
      </c>
      <c r="B10" s="93"/>
      <c r="C10" s="93"/>
      <c r="D10" s="93"/>
      <c r="E10" s="94"/>
      <c r="F10" s="84" t="s">
        <v>36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</row>
    <row r="11" spans="1:20" ht="12.75">
      <c r="A11" s="89" t="s">
        <v>37</v>
      </c>
      <c r="B11" s="89"/>
      <c r="C11" s="89"/>
      <c r="D11" s="90"/>
      <c r="E11" s="11">
        <v>244353.58380000002</v>
      </c>
      <c r="F11" s="42"/>
      <c r="G11" s="12"/>
      <c r="H11" s="1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/>
    </row>
    <row r="12" spans="1:20" ht="12.75">
      <c r="A12" s="33"/>
      <c r="B12" s="98" t="s">
        <v>46</v>
      </c>
      <c r="C12" s="98"/>
      <c r="D12" s="34" t="s">
        <v>35</v>
      </c>
      <c r="E12" s="35" t="s">
        <v>13</v>
      </c>
      <c r="F12" s="42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/>
    </row>
    <row r="13" spans="1:21" ht="12.75">
      <c r="A13" s="15" t="s">
        <v>38</v>
      </c>
      <c r="B13" s="87">
        <v>35561.53</v>
      </c>
      <c r="C13" s="99"/>
      <c r="D13" s="36">
        <v>28845.230000000003</v>
      </c>
      <c r="E13" s="37"/>
      <c r="F13" s="16">
        <v>3309.85</v>
      </c>
      <c r="G13" s="16">
        <v>8369.2</v>
      </c>
      <c r="H13" s="17">
        <v>5957.73</v>
      </c>
      <c r="I13" s="16">
        <v>1400</v>
      </c>
      <c r="J13" s="16">
        <v>6288.72</v>
      </c>
      <c r="K13" s="16"/>
      <c r="L13" s="16">
        <v>7849.8</v>
      </c>
      <c r="M13" s="16">
        <v>7281.67</v>
      </c>
      <c r="N13" s="16">
        <f>3405.05+1283.8</f>
        <v>4688.85</v>
      </c>
      <c r="O13" s="16">
        <v>0</v>
      </c>
      <c r="P13" s="26">
        <v>0</v>
      </c>
      <c r="Q13" s="26">
        <v>0</v>
      </c>
      <c r="R13" s="16">
        <f>R7*E8</f>
        <v>5295.76</v>
      </c>
      <c r="S13" s="16">
        <v>0</v>
      </c>
      <c r="T13" s="18">
        <f>SUM(F13:S13)</f>
        <v>50441.58</v>
      </c>
      <c r="U13" s="3"/>
    </row>
    <row r="14" spans="1:21" ht="12.75">
      <c r="A14" s="15" t="s">
        <v>39</v>
      </c>
      <c r="B14" s="87">
        <v>37371.85</v>
      </c>
      <c r="C14" s="88"/>
      <c r="D14" s="36">
        <v>28225.210000000003</v>
      </c>
      <c r="E14" s="37"/>
      <c r="F14" s="16">
        <v>3309.85</v>
      </c>
      <c r="G14" s="16">
        <v>8369.2</v>
      </c>
      <c r="H14" s="17">
        <v>5957.73</v>
      </c>
      <c r="I14" s="16">
        <v>1400</v>
      </c>
      <c r="J14" s="16">
        <v>6288.72</v>
      </c>
      <c r="K14" s="16"/>
      <c r="L14" s="16">
        <v>7849.8</v>
      </c>
      <c r="M14" s="16">
        <v>7281.67</v>
      </c>
      <c r="N14" s="16">
        <f>1910.15+1178.45</f>
        <v>3088.6000000000004</v>
      </c>
      <c r="O14" s="16">
        <v>0</v>
      </c>
      <c r="P14" s="26">
        <v>0</v>
      </c>
      <c r="Q14" s="26">
        <v>0</v>
      </c>
      <c r="R14" s="16">
        <v>5295.76</v>
      </c>
      <c r="S14" s="16"/>
      <c r="T14" s="18">
        <f>SUM(F14:S14)</f>
        <v>48841.33</v>
      </c>
      <c r="U14" s="3"/>
    </row>
    <row r="15" spans="1:21" ht="12.75">
      <c r="A15" s="15" t="s">
        <v>10</v>
      </c>
      <c r="B15" s="87">
        <v>35841.84</v>
      </c>
      <c r="C15" s="88"/>
      <c r="D15" s="36">
        <v>34995.58000000001</v>
      </c>
      <c r="E15" s="37"/>
      <c r="F15" s="16">
        <v>3309.85</v>
      </c>
      <c r="G15" s="16">
        <v>8369.2</v>
      </c>
      <c r="H15" s="17">
        <v>5957.73</v>
      </c>
      <c r="I15" s="16">
        <v>1400</v>
      </c>
      <c r="J15" s="16">
        <v>6288.72</v>
      </c>
      <c r="K15" s="16"/>
      <c r="L15" s="16">
        <v>7849.8</v>
      </c>
      <c r="M15" s="16">
        <v>7281.67</v>
      </c>
      <c r="N15" s="16">
        <f>2491.5+1060.15</f>
        <v>3551.65</v>
      </c>
      <c r="O15" s="16">
        <v>0</v>
      </c>
      <c r="P15" s="26">
        <v>0</v>
      </c>
      <c r="Q15" s="26">
        <v>0</v>
      </c>
      <c r="R15" s="16">
        <v>5295.76</v>
      </c>
      <c r="S15" s="16"/>
      <c r="T15" s="18">
        <f>SUM(F15:S15)</f>
        <v>49304.380000000005</v>
      </c>
      <c r="U15" s="3"/>
    </row>
    <row r="16" spans="1:20" ht="12.75">
      <c r="A16" s="15" t="s">
        <v>40</v>
      </c>
      <c r="B16" s="87">
        <v>36861.84</v>
      </c>
      <c r="C16" s="88"/>
      <c r="D16" s="36">
        <v>37830.57</v>
      </c>
      <c r="E16" s="37"/>
      <c r="F16" s="16">
        <v>3309.85</v>
      </c>
      <c r="G16" s="16">
        <v>8369.2</v>
      </c>
      <c r="H16" s="17">
        <v>5957.73</v>
      </c>
      <c r="I16" s="16">
        <v>700</v>
      </c>
      <c r="J16" s="16">
        <v>6288.72</v>
      </c>
      <c r="K16" s="16"/>
      <c r="L16" s="16">
        <v>7849.8</v>
      </c>
      <c r="M16" s="16">
        <v>7281.67</v>
      </c>
      <c r="N16" s="16">
        <f>5564.35+1551.55</f>
        <v>7115.900000000001</v>
      </c>
      <c r="O16" s="16">
        <v>11000</v>
      </c>
      <c r="P16" s="26">
        <v>0</v>
      </c>
      <c r="Q16" s="26">
        <v>0</v>
      </c>
      <c r="R16" s="16">
        <v>5295.76</v>
      </c>
      <c r="S16" s="16"/>
      <c r="T16" s="18">
        <f>SUM(F16:S16)</f>
        <v>63168.630000000005</v>
      </c>
    </row>
    <row r="17" spans="1:20" ht="12.75">
      <c r="A17" s="15" t="s">
        <v>0</v>
      </c>
      <c r="B17" s="87">
        <v>40435.68</v>
      </c>
      <c r="C17" s="88"/>
      <c r="D17" s="36">
        <v>30583.019999999997</v>
      </c>
      <c r="E17" s="37"/>
      <c r="F17" s="16">
        <v>3309.85</v>
      </c>
      <c r="G17" s="16">
        <v>8369.2</v>
      </c>
      <c r="H17" s="17">
        <v>5957.73</v>
      </c>
      <c r="I17" s="16">
        <v>0</v>
      </c>
      <c r="J17" s="16">
        <v>6288.72</v>
      </c>
      <c r="K17" s="16"/>
      <c r="L17" s="16">
        <v>7849.8</v>
      </c>
      <c r="M17" s="16">
        <v>7281.67</v>
      </c>
      <c r="N17" s="16">
        <f>3488.1+1001</f>
        <v>4489.1</v>
      </c>
      <c r="O17" s="16">
        <v>0</v>
      </c>
      <c r="P17" s="26">
        <v>15455</v>
      </c>
      <c r="Q17" s="26">
        <f>51024+55089</f>
        <v>106113</v>
      </c>
      <c r="R17" s="16">
        <v>5295.76</v>
      </c>
      <c r="S17" s="16"/>
      <c r="T17" s="18">
        <f>SUM(F17:S17)</f>
        <v>170409.83000000002</v>
      </c>
    </row>
    <row r="18" spans="1:20" ht="12.75">
      <c r="A18" s="15" t="s">
        <v>1</v>
      </c>
      <c r="B18" s="87"/>
      <c r="C18" s="88"/>
      <c r="D18" s="36"/>
      <c r="E18" s="37"/>
      <c r="F18" s="16"/>
      <c r="G18" s="16"/>
      <c r="H18" s="17"/>
      <c r="I18" s="16"/>
      <c r="J18" s="16"/>
      <c r="K18" s="16"/>
      <c r="L18" s="16"/>
      <c r="M18" s="16"/>
      <c r="N18" s="16"/>
      <c r="O18" s="16"/>
      <c r="P18" s="26"/>
      <c r="Q18" s="26"/>
      <c r="R18" s="16"/>
      <c r="S18" s="16"/>
      <c r="T18" s="18"/>
    </row>
    <row r="19" spans="1:20" ht="12.75">
      <c r="A19" s="15" t="s">
        <v>2</v>
      </c>
      <c r="B19" s="87"/>
      <c r="C19" s="88"/>
      <c r="D19" s="36"/>
      <c r="E19" s="37"/>
      <c r="F19" s="16"/>
      <c r="G19" s="16"/>
      <c r="H19" s="17"/>
      <c r="I19" s="16"/>
      <c r="J19" s="16"/>
      <c r="K19" s="16"/>
      <c r="L19" s="16"/>
      <c r="M19" s="16"/>
      <c r="N19" s="16"/>
      <c r="O19" s="16"/>
      <c r="P19" s="26"/>
      <c r="Q19" s="26"/>
      <c r="R19" s="16"/>
      <c r="S19" s="16"/>
      <c r="T19" s="18"/>
    </row>
    <row r="20" spans="1:20" ht="12.75">
      <c r="A20" s="15" t="s">
        <v>4</v>
      </c>
      <c r="B20" s="87"/>
      <c r="C20" s="88"/>
      <c r="D20" s="36"/>
      <c r="E20" s="37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26"/>
      <c r="Q20" s="26"/>
      <c r="R20" s="16"/>
      <c r="S20" s="16"/>
      <c r="T20" s="18"/>
    </row>
    <row r="21" spans="1:20" ht="12.75">
      <c r="A21" s="15" t="s">
        <v>41</v>
      </c>
      <c r="B21" s="87"/>
      <c r="C21" s="88"/>
      <c r="D21" s="36"/>
      <c r="E21" s="37"/>
      <c r="F21" s="16"/>
      <c r="G21" s="16"/>
      <c r="H21" s="17"/>
      <c r="I21" s="16"/>
      <c r="J21" s="16"/>
      <c r="K21" s="16"/>
      <c r="L21" s="16"/>
      <c r="M21" s="16"/>
      <c r="N21" s="16"/>
      <c r="O21" s="16"/>
      <c r="P21" s="26"/>
      <c r="Q21" s="26"/>
      <c r="R21" s="16"/>
      <c r="S21" s="16"/>
      <c r="T21" s="18"/>
    </row>
    <row r="22" spans="1:20" ht="12.75">
      <c r="A22" s="15" t="s">
        <v>42</v>
      </c>
      <c r="B22" s="87"/>
      <c r="C22" s="88"/>
      <c r="D22" s="36"/>
      <c r="E22" s="37"/>
      <c r="F22" s="16"/>
      <c r="G22" s="16"/>
      <c r="H22" s="17"/>
      <c r="I22" s="16"/>
      <c r="J22" s="16"/>
      <c r="K22" s="16"/>
      <c r="L22" s="16"/>
      <c r="M22" s="16"/>
      <c r="N22" s="16"/>
      <c r="O22" s="16"/>
      <c r="P22" s="26"/>
      <c r="Q22" s="26"/>
      <c r="R22" s="16"/>
      <c r="S22" s="16"/>
      <c r="T22" s="18"/>
    </row>
    <row r="23" spans="1:20" ht="12.75">
      <c r="A23" s="15" t="s">
        <v>43</v>
      </c>
      <c r="B23" s="87"/>
      <c r="C23" s="88"/>
      <c r="D23" s="36"/>
      <c r="E23" s="37"/>
      <c r="F23" s="16"/>
      <c r="G23" s="16"/>
      <c r="H23" s="17"/>
      <c r="I23" s="16"/>
      <c r="J23" s="16"/>
      <c r="K23" s="16"/>
      <c r="L23" s="16"/>
      <c r="M23" s="16"/>
      <c r="N23" s="16"/>
      <c r="O23" s="16"/>
      <c r="P23" s="26"/>
      <c r="Q23" s="26"/>
      <c r="R23" s="16"/>
      <c r="S23" s="16"/>
      <c r="T23" s="18"/>
    </row>
    <row r="24" spans="1:20" ht="12.75">
      <c r="A24" s="15" t="s">
        <v>44</v>
      </c>
      <c r="B24" s="87"/>
      <c r="C24" s="88"/>
      <c r="D24" s="36"/>
      <c r="E24" s="37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26"/>
      <c r="Q24" s="26"/>
      <c r="R24" s="16"/>
      <c r="S24" s="16"/>
      <c r="T24" s="18"/>
    </row>
    <row r="25" spans="1:20" ht="24">
      <c r="A25" s="19" t="s">
        <v>45</v>
      </c>
      <c r="B25" s="87">
        <v>0</v>
      </c>
      <c r="C25" s="88"/>
      <c r="D25" s="36">
        <f>900</f>
        <v>900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6"/>
      <c r="Q25" s="26"/>
      <c r="R25" s="16"/>
      <c r="S25" s="16"/>
      <c r="T25" s="18"/>
    </row>
    <row r="26" spans="1:20" ht="24">
      <c r="A26" s="19" t="s">
        <v>50</v>
      </c>
      <c r="B26" s="87">
        <v>0</v>
      </c>
      <c r="C26" s="88"/>
      <c r="D26" s="36">
        <v>0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6"/>
      <c r="Q26" s="26"/>
      <c r="R26" s="16"/>
      <c r="S26" s="16"/>
      <c r="T26" s="18"/>
    </row>
    <row r="27" spans="1:20" ht="12.75">
      <c r="A27" s="38" t="s">
        <v>6</v>
      </c>
      <c r="B27" s="91">
        <f>SUM(B13:B26)</f>
        <v>186072.74</v>
      </c>
      <c r="C27" s="92"/>
      <c r="D27" s="27">
        <f>SUM(D13:D26)</f>
        <v>161379.61000000002</v>
      </c>
      <c r="E27" s="20"/>
      <c r="F27" s="20">
        <f>SUM(F13:F26)</f>
        <v>16549.25</v>
      </c>
      <c r="G27" s="20">
        <f>SUM(G13:G26)</f>
        <v>41846</v>
      </c>
      <c r="H27" s="20">
        <f>SUM(H13:H26)</f>
        <v>29788.649999999998</v>
      </c>
      <c r="I27" s="20">
        <f>SUM(I13:I26)</f>
        <v>4900</v>
      </c>
      <c r="J27" s="20">
        <f>SUM(J13:J26)</f>
        <v>31443.600000000002</v>
      </c>
      <c r="K27" s="20"/>
      <c r="L27" s="20">
        <f aca="true" t="shared" si="0" ref="L27:R27">SUM(L13:L26)</f>
        <v>39249</v>
      </c>
      <c r="M27" s="20">
        <f t="shared" si="0"/>
        <v>36408.35</v>
      </c>
      <c r="N27" s="20">
        <f t="shared" si="0"/>
        <v>22934.1</v>
      </c>
      <c r="O27" s="20">
        <f t="shared" si="0"/>
        <v>11000</v>
      </c>
      <c r="P27" s="27">
        <f t="shared" si="0"/>
        <v>15455</v>
      </c>
      <c r="Q27" s="27">
        <f t="shared" si="0"/>
        <v>106113</v>
      </c>
      <c r="R27" s="20">
        <f t="shared" si="0"/>
        <v>26478.800000000003</v>
      </c>
      <c r="S27" s="20"/>
      <c r="T27" s="21">
        <f>SUM(T13:T26)</f>
        <v>382165.75</v>
      </c>
    </row>
    <row r="28" spans="1:20" ht="12.7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 t="s">
        <v>12</v>
      </c>
      <c r="R28" s="51">
        <f>SUM(E11+D27-T27)</f>
        <v>23567.44380000001</v>
      </c>
      <c r="S28" s="51"/>
      <c r="T28" s="51"/>
    </row>
    <row r="29" spans="2:4" ht="12.75">
      <c r="B29" t="s">
        <v>11</v>
      </c>
      <c r="C29">
        <v>1000</v>
      </c>
      <c r="D29" t="s">
        <v>53</v>
      </c>
    </row>
    <row r="30" spans="3:18" ht="12.75">
      <c r="C30">
        <v>1000</v>
      </c>
      <c r="D30" t="s">
        <v>54</v>
      </c>
      <c r="N30" s="41" t="s">
        <v>7</v>
      </c>
      <c r="O30" s="41">
        <v>3405.05</v>
      </c>
      <c r="P30" s="41" t="s">
        <v>51</v>
      </c>
      <c r="Q30" s="41">
        <v>1283.8</v>
      </c>
      <c r="R30" s="41" t="s">
        <v>49</v>
      </c>
    </row>
    <row r="31" spans="3:18" ht="12.75">
      <c r="C31">
        <v>9000</v>
      </c>
      <c r="D31" t="s">
        <v>55</v>
      </c>
      <c r="N31" s="41" t="s">
        <v>9</v>
      </c>
      <c r="O31" s="41">
        <v>1910.15</v>
      </c>
      <c r="P31" s="41" t="s">
        <v>51</v>
      </c>
      <c r="Q31" s="41">
        <v>1178.45</v>
      </c>
      <c r="R31" s="41" t="s">
        <v>49</v>
      </c>
    </row>
    <row r="32" spans="14:18" ht="12.75">
      <c r="N32" s="41" t="s">
        <v>10</v>
      </c>
      <c r="O32" s="41">
        <v>2491.5</v>
      </c>
      <c r="P32" s="41" t="s">
        <v>51</v>
      </c>
      <c r="Q32" s="41">
        <v>1060.15</v>
      </c>
      <c r="R32" s="41" t="s">
        <v>49</v>
      </c>
    </row>
    <row r="33" spans="8:18" ht="12.75">
      <c r="H33" s="1"/>
      <c r="N33" s="41" t="s">
        <v>11</v>
      </c>
      <c r="O33" s="41">
        <v>5564.35</v>
      </c>
      <c r="P33" s="41" t="s">
        <v>51</v>
      </c>
      <c r="Q33" s="41">
        <v>1551.55</v>
      </c>
      <c r="R33" s="41" t="s">
        <v>49</v>
      </c>
    </row>
    <row r="34" spans="4:18" ht="12.75">
      <c r="D34" s="1"/>
      <c r="F34" s="1"/>
      <c r="N34" s="41" t="s">
        <v>0</v>
      </c>
      <c r="O34" s="41">
        <v>3488.1</v>
      </c>
      <c r="P34" s="41" t="s">
        <v>51</v>
      </c>
      <c r="Q34" s="41">
        <v>1001</v>
      </c>
      <c r="R34" s="41" t="s">
        <v>49</v>
      </c>
    </row>
    <row r="35" ht="12.75">
      <c r="F35" s="1"/>
    </row>
    <row r="39" ht="12.75">
      <c r="F39" s="3"/>
    </row>
  </sheetData>
  <sheetProtection/>
  <mergeCells count="47">
    <mergeCell ref="B24:C24"/>
    <mergeCell ref="B18:C18"/>
    <mergeCell ref="B25:C25"/>
    <mergeCell ref="B26:C26"/>
    <mergeCell ref="B27:C27"/>
    <mergeCell ref="R28:T28"/>
    <mergeCell ref="B19:C19"/>
    <mergeCell ref="B20:C20"/>
    <mergeCell ref="B21:C21"/>
    <mergeCell ref="B22:C22"/>
    <mergeCell ref="B23:C23"/>
    <mergeCell ref="A8:D8"/>
    <mergeCell ref="F8:O8"/>
    <mergeCell ref="B13:C13"/>
    <mergeCell ref="B15:C15"/>
    <mergeCell ref="B16:C16"/>
    <mergeCell ref="B17:C17"/>
    <mergeCell ref="K5:K6"/>
    <mergeCell ref="L5:L6"/>
    <mergeCell ref="M5:M6"/>
    <mergeCell ref="P8:Q8"/>
    <mergeCell ref="A9:E9"/>
    <mergeCell ref="A10:E10"/>
    <mergeCell ref="F10:T10"/>
    <mergeCell ref="B5:B6"/>
    <mergeCell ref="T4:T6"/>
    <mergeCell ref="C5:C6"/>
    <mergeCell ref="A1:T1"/>
    <mergeCell ref="A2:T2"/>
    <mergeCell ref="A3:E3"/>
    <mergeCell ref="F3:R3"/>
    <mergeCell ref="B4:E4"/>
    <mergeCell ref="N5:O5"/>
    <mergeCell ref="F4:O4"/>
    <mergeCell ref="P4:Q5"/>
    <mergeCell ref="R4:R6"/>
    <mergeCell ref="S4:S6"/>
    <mergeCell ref="J5:J6"/>
    <mergeCell ref="B14:C14"/>
    <mergeCell ref="D5:D6"/>
    <mergeCell ref="E5:E6"/>
    <mergeCell ref="F5:F6"/>
    <mergeCell ref="G5:G6"/>
    <mergeCell ref="H5:H6"/>
    <mergeCell ref="I5:I6"/>
    <mergeCell ref="A11:D11"/>
    <mergeCell ref="B12:C12"/>
  </mergeCells>
  <printOptions/>
  <pageMargins left="0.20833333333333334" right="0.17708333333333334" top="0.3645833333333333" bottom="0.75" header="0.3" footer="0.3"/>
  <pageSetup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2019-06-10T07:03:25Z</cp:lastPrinted>
  <dcterms:created xsi:type="dcterms:W3CDTF">2007-02-04T12:22:59Z</dcterms:created>
  <dcterms:modified xsi:type="dcterms:W3CDTF">2019-07-02T13:29:49Z</dcterms:modified>
  <cp:category/>
  <cp:version/>
  <cp:contentType/>
  <cp:contentStatus/>
</cp:coreProperties>
</file>