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85" windowWidth="12225" windowHeight="4515"/>
  </bookViews>
  <sheets>
    <sheet name="2019" sheetId="11" r:id="rId1"/>
  </sheets>
  <definedNames>
    <definedName name="_xlnm.Print_Area" localSheetId="0">'2019'!$B$29:$I$35</definedName>
  </definedNames>
  <calcPr calcId="145621"/>
</workbook>
</file>

<file path=xl/calcChain.xml><?xml version="1.0" encoding="utf-8"?>
<calcChain xmlns="http://schemas.openxmlformats.org/spreadsheetml/2006/main">
  <c r="N22" i="11" l="1"/>
  <c r="R22" i="11" l="1"/>
  <c r="Q27" i="11" l="1"/>
  <c r="P27" i="11"/>
  <c r="M27" i="11"/>
  <c r="L27" i="11"/>
  <c r="K27" i="11"/>
  <c r="J27" i="11"/>
  <c r="I27" i="11"/>
  <c r="H27" i="11"/>
  <c r="G27" i="11"/>
  <c r="F27" i="11"/>
  <c r="D27" i="11"/>
  <c r="B27" i="11"/>
  <c r="R21" i="11" l="1"/>
  <c r="N20" i="11" l="1"/>
  <c r="R20" i="11" s="1"/>
  <c r="R19" i="11" l="1"/>
  <c r="R18" i="11" l="1"/>
  <c r="R17" i="11" l="1"/>
  <c r="R16" i="11" l="1"/>
  <c r="O15" i="11" l="1"/>
  <c r="N15" i="11" l="1"/>
  <c r="N27" i="11" s="1"/>
  <c r="R15" i="11" l="1"/>
  <c r="O14" i="11" l="1"/>
  <c r="O27" i="11" s="1"/>
  <c r="O10" i="11" l="1"/>
  <c r="N10" i="11"/>
  <c r="L10" i="11"/>
  <c r="J10" i="11"/>
  <c r="I10" i="11"/>
  <c r="H10" i="11"/>
  <c r="G10" i="11"/>
  <c r="F10" i="11"/>
  <c r="Q10" i="11"/>
  <c r="P10" i="11"/>
  <c r="M10" i="11"/>
  <c r="K10" i="11"/>
  <c r="R8" i="11"/>
  <c r="R10" i="11" l="1"/>
  <c r="R14" i="11"/>
  <c r="R27" i="11" s="1"/>
  <c r="Q28" i="11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N2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21931-материалы на ремонт</t>
        </r>
      </text>
    </comment>
    <comment ref="N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2500-оценка соответствия лифта</t>
        </r>
      </text>
    </comment>
    <comment ref="N22" authorId="1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78,55-тех.обслуживание ОДГО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с 1 марта 200р мес.</t>
        </r>
      </text>
    </comment>
  </commentList>
</comments>
</file>

<file path=xl/sharedStrings.xml><?xml version="1.0" encoding="utf-8"?>
<sst xmlns="http://schemas.openxmlformats.org/spreadsheetml/2006/main" count="63" uniqueCount="57">
  <si>
    <t>Содержание</t>
  </si>
  <si>
    <t>ремонт</t>
  </si>
  <si>
    <t>итого</t>
  </si>
  <si>
    <t>ИТОГО</t>
  </si>
  <si>
    <t>март</t>
  </si>
  <si>
    <t>июль</t>
  </si>
  <si>
    <t>июнь</t>
  </si>
  <si>
    <t>август</t>
  </si>
  <si>
    <t>сентябрь</t>
  </si>
  <si>
    <t>февраль</t>
  </si>
  <si>
    <t>май</t>
  </si>
  <si>
    <t>январь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</si>
  <si>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</si>
  <si>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</si>
  <si>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</si>
  <si>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</si>
  <si>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</si>
  <si>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</si>
  <si>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</si>
  <si>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</si>
  <si>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</si>
  <si>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</si>
  <si>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</si>
  <si>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</si>
  <si>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</si>
  <si>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</si>
  <si>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</si>
  <si>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</si>
  <si>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</si>
  <si>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</si>
  <si>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</si>
  <si>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</si>
  <si>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</si>
  <si>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</si>
  <si>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</si>
  <si>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</si>
  <si>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</si>
  <si>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</si>
  <si>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</si>
  <si>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</si>
  <si>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</si>
  <si>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</si>
  <si>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</si>
  <si>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</si>
  <si>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</si>
  <si>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</si>
  <si>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</si>
  <si>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</si>
  <si>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</si>
  <si>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оценка соответствия лифта</t>
  </si>
  <si>
    <t>кадастровые работы</t>
  </si>
  <si>
    <t>Информация о доходах и расходах по дому __Быкова 75__на 2019год.</t>
  </si>
  <si>
    <t>лампочки на лифты, масло,солярка (испытание лифта)</t>
  </si>
  <si>
    <t>замена батарейки на теплоузле</t>
  </si>
  <si>
    <t>Работы по уборке придомовой территории</t>
  </si>
  <si>
    <t>общехозяйственные расходы</t>
  </si>
  <si>
    <t>материалы на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</si>
</sst>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color rgb="FFFF0000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i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4" xfId="0" applyBorder="1"/>
    <xf numFmtId="4" fontId="0" fillId="0" borderId="0" xfId="0" applyNumberFormat="1"/>
    <xf numFmtId="0" fontId="6" fillId="0" borderId="0" xfId="0" applyFont="1"/>
    <xf numFmtId="0" fontId="1" fillId="4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2" fontId="10" fillId="4" borderId="13" xfId="0" applyNumberFormat="1" applyFont="1" applyFill="1" applyBorder="1" applyAlignment="1"/>
    <xf numFmtId="0" fontId="5" fillId="4" borderId="4" xfId="0" applyNumberFormat="1" applyFont="1" applyFill="1" applyBorder="1" applyAlignment="1">
      <alignment wrapText="1"/>
    </xf>
    <xf numFmtId="2" fontId="10" fillId="0" borderId="5" xfId="0" applyNumberFormat="1" applyFont="1" applyBorder="1" applyAlignment="1">
      <alignment horizontal="center" vertical="top" wrapText="1"/>
    </xf>
    <xf numFmtId="4" fontId="7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2" xfId="0" applyNumberFormat="1" applyFont="1" applyFill="1" applyBorder="1" applyAlignment="1">
      <alignment horizontal="center" vertical="top" wrapText="1"/>
    </xf>
    <xf numFmtId="17" fontId="7" fillId="8" borderId="4" xfId="0" applyNumberFormat="1" applyFont="1" applyFill="1" applyBorder="1" applyAlignment="1">
      <alignment horizontal="left"/>
    </xf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4" fontId="2" fillId="7" borderId="4" xfId="0" applyNumberFormat="1" applyFont="1" applyFill="1" applyBorder="1"/>
    <xf numFmtId="17" fontId="7" fillId="2" borderId="4" xfId="0" applyNumberFormat="1" applyFont="1" applyFill="1" applyBorder="1" applyAlignment="1">
      <alignment horizontal="left" wrapText="1"/>
    </xf>
    <xf numFmtId="0" fontId="7" fillId="3" borderId="4" xfId="0" applyFont="1" applyFill="1" applyBorder="1"/>
    <xf numFmtId="167" fontId="2" fillId="3" borderId="4" xfId="0" applyNumberFormat="1" applyFont="1" applyFill="1" applyBorder="1"/>
    <xf numFmtId="4" fontId="10" fillId="3" borderId="4" xfId="0" applyNumberFormat="1" applyFont="1" applyFill="1" applyBorder="1"/>
    <xf numFmtId="167" fontId="2" fillId="10" borderId="4" xfId="0" applyNumberFormat="1" applyFont="1" applyFill="1" applyBorder="1"/>
    <xf numFmtId="0" fontId="7" fillId="0" borderId="0" xfId="0" applyFont="1" applyFill="1" applyBorder="1"/>
    <xf numFmtId="167" fontId="2" fillId="0" borderId="0" xfId="0" applyNumberFormat="1" applyFont="1" applyFill="1" applyBorder="1"/>
    <xf numFmtId="167" fontId="11" fillId="0" borderId="0" xfId="0" applyNumberFormat="1" applyFont="1" applyFill="1" applyBorder="1"/>
    <xf numFmtId="167" fontId="3" fillId="3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2" fillId="4" borderId="5" xfId="0" applyNumberFormat="1" applyFont="1" applyFill="1" applyBorder="1" applyAlignment="1">
      <alignment horizontal="right" vertical="top" wrapText="1"/>
    </xf>
    <xf numFmtId="2" fontId="10" fillId="4" borderId="4" xfId="0" applyNumberFormat="1" applyFont="1" applyFill="1" applyBorder="1" applyAlignment="1">
      <alignment vertical="top" wrapText="1"/>
    </xf>
    <xf numFmtId="2" fontId="10" fillId="4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7" fontId="3" fillId="11" borderId="4" xfId="0" applyNumberFormat="1" applyFont="1" applyFill="1" applyBorder="1"/>
    <xf numFmtId="167" fontId="2" fillId="10" borderId="4" xfId="0" applyNumberFormat="1" applyFont="1" applyFill="1" applyBorder="1" applyAlignment="1"/>
    <xf numFmtId="167" fontId="3" fillId="5" borderId="4" xfId="0" applyNumberFormat="1" applyFont="1" applyFill="1" applyBorder="1"/>
    <xf numFmtId="4" fontId="3" fillId="4" borderId="4" xfId="0" applyNumberFormat="1" applyFont="1" applyFill="1" applyBorder="1"/>
    <xf numFmtId="2" fontId="7" fillId="0" borderId="5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67" fontId="6" fillId="0" borderId="0" xfId="0" applyNumberFormat="1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5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2" fontId="10" fillId="0" borderId="8" xfId="0" applyNumberFormat="1" applyFont="1" applyBorder="1" applyAlignment="1">
      <alignment horizontal="left" wrapText="1"/>
    </xf>
    <xf numFmtId="2" fontId="10" fillId="0" borderId="14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 textRotation="90" wrapText="1"/>
    </xf>
    <xf numFmtId="2" fontId="10" fillId="0" borderId="3" xfId="0" applyNumberFormat="1" applyFont="1" applyBorder="1" applyAlignment="1">
      <alignment horizontal="left" textRotation="90" wrapText="1"/>
    </xf>
    <xf numFmtId="2" fontId="10" fillId="0" borderId="5" xfId="0" applyNumberFormat="1" applyFont="1" applyBorder="1" applyAlignment="1">
      <alignment horizontal="left" textRotation="90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2" fontId="11" fillId="0" borderId="5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167" fontId="2" fillId="9" borderId="2" xfId="0" applyNumberFormat="1" applyFont="1" applyFill="1" applyBorder="1" applyAlignment="1">
      <alignment horizontal="center"/>
    </xf>
    <xf numFmtId="0" fontId="0" fillId="9" borderId="6" xfId="0" applyFill="1" applyBorder="1"/>
    <xf numFmtId="167" fontId="2" fillId="9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7" fontId="12" fillId="0" borderId="10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S36"/>
  <sheetViews>
    <sheetView tabSelected="1" topLeftCell="A13" zoomScaleNormal="100" workbookViewId="0">
      <selection activeCell="D26" sqref="D26"/>
    </sheetView>
  </sheetViews>
  <sheetFormatPr defaultRowHeight="12.75" x14ac:dyDescent="0.2"/>
  <cols>
    <col min="1" max="2" width="7.28515625" customWidth="1"/>
    <col min="3" max="3" width="6.28515625" customWidth="1"/>
    <col min="7" max="7" width="7.5703125" customWidth="1"/>
    <col min="10" max="10" width="10.7109375" bestFit="1" customWidth="1"/>
    <col min="13" max="13" width="7.7109375" customWidth="1"/>
    <col min="19" max="19" width="9.5703125" customWidth="1"/>
  </cols>
  <sheetData>
    <row r="2" spans="1:19" ht="15.75" x14ac:dyDescent="0.2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9" x14ac:dyDescent="0.2">
      <c r="A4" s="62"/>
      <c r="B4" s="77"/>
      <c r="C4" s="77"/>
      <c r="D4" s="77"/>
      <c r="E4" s="78"/>
      <c r="F4" s="44" t="s">
        <v>12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45"/>
      <c r="R4" s="1"/>
    </row>
    <row r="5" spans="1:19" x14ac:dyDescent="0.2">
      <c r="A5" s="4"/>
      <c r="B5" s="79" t="s">
        <v>13</v>
      </c>
      <c r="C5" s="80"/>
      <c r="D5" s="80"/>
      <c r="E5" s="81"/>
      <c r="F5" s="64" t="s">
        <v>0</v>
      </c>
      <c r="G5" s="65"/>
      <c r="H5" s="65"/>
      <c r="I5" s="65"/>
      <c r="J5" s="65"/>
      <c r="K5" s="65"/>
      <c r="L5" s="65"/>
      <c r="M5" s="65"/>
      <c r="N5" s="65"/>
      <c r="O5" s="66" t="s">
        <v>14</v>
      </c>
      <c r="P5" s="67"/>
      <c r="Q5" s="70" t="s">
        <v>15</v>
      </c>
      <c r="R5" s="73" t="s">
        <v>3</v>
      </c>
    </row>
    <row r="6" spans="1:19" ht="12.75" customHeight="1" x14ac:dyDescent="0.2">
      <c r="A6" s="5"/>
      <c r="B6" s="46" t="s">
        <v>16</v>
      </c>
      <c r="C6" s="46" t="s">
        <v>1</v>
      </c>
      <c r="D6" s="46" t="s">
        <v>45</v>
      </c>
      <c r="E6" s="59" t="s">
        <v>2</v>
      </c>
      <c r="F6" s="54" t="s">
        <v>17</v>
      </c>
      <c r="G6" s="54" t="s">
        <v>54</v>
      </c>
      <c r="H6" s="54" t="s">
        <v>18</v>
      </c>
      <c r="I6" s="54" t="s">
        <v>19</v>
      </c>
      <c r="J6" s="54" t="s">
        <v>48</v>
      </c>
      <c r="K6" s="54" t="s">
        <v>20</v>
      </c>
      <c r="L6" s="54" t="s">
        <v>55</v>
      </c>
      <c r="M6" s="49" t="s">
        <v>21</v>
      </c>
      <c r="N6" s="51"/>
      <c r="O6" s="68"/>
      <c r="P6" s="69"/>
      <c r="Q6" s="71"/>
      <c r="R6" s="74"/>
    </row>
    <row r="7" spans="1:19" ht="129.75" x14ac:dyDescent="0.2">
      <c r="A7" s="6"/>
      <c r="B7" s="47"/>
      <c r="C7" s="47"/>
      <c r="D7" s="47"/>
      <c r="E7" s="60"/>
      <c r="F7" s="55"/>
      <c r="G7" s="55"/>
      <c r="H7" s="55"/>
      <c r="I7" s="55"/>
      <c r="J7" s="55"/>
      <c r="K7" s="55"/>
      <c r="L7" s="55"/>
      <c r="M7" s="25" t="s">
        <v>46</v>
      </c>
      <c r="N7" s="25" t="s">
        <v>47</v>
      </c>
      <c r="O7" s="38" t="s">
        <v>22</v>
      </c>
      <c r="P7" s="38" t="s">
        <v>23</v>
      </c>
      <c r="Q7" s="72"/>
      <c r="R7" s="75"/>
    </row>
    <row r="8" spans="1:19" ht="15" x14ac:dyDescent="0.25">
      <c r="A8" s="7">
        <v>2019</v>
      </c>
      <c r="B8" s="37">
        <v>16</v>
      </c>
      <c r="C8" s="37">
        <v>3</v>
      </c>
      <c r="D8" s="26">
        <v>0</v>
      </c>
      <c r="E8" s="9">
        <v>19</v>
      </c>
      <c r="F8" s="27">
        <v>1</v>
      </c>
      <c r="G8" s="27">
        <v>0</v>
      </c>
      <c r="H8" s="27">
        <v>1.8</v>
      </c>
      <c r="I8" s="27">
        <v>2.6</v>
      </c>
      <c r="J8" s="27">
        <v>5</v>
      </c>
      <c r="K8" s="27">
        <v>2.6</v>
      </c>
      <c r="L8" s="27">
        <v>2.7</v>
      </c>
      <c r="M8" s="27">
        <v>0</v>
      </c>
      <c r="N8" s="27">
        <v>0.3</v>
      </c>
      <c r="O8" s="28">
        <v>1.5</v>
      </c>
      <c r="P8" s="28">
        <v>1.5</v>
      </c>
      <c r="Q8" s="29">
        <v>0</v>
      </c>
      <c r="R8" s="8">
        <f>SUM(F8:Q8)</f>
        <v>19</v>
      </c>
    </row>
    <row r="9" spans="1:19" ht="22.5" x14ac:dyDescent="0.2">
      <c r="A9" s="90" t="s">
        <v>24</v>
      </c>
      <c r="B9" s="91"/>
      <c r="C9" s="91"/>
      <c r="D9" s="92"/>
      <c r="E9" s="9">
        <v>2149.8000000000002</v>
      </c>
      <c r="F9" s="49" t="s">
        <v>25</v>
      </c>
      <c r="G9" s="50"/>
      <c r="H9" s="50"/>
      <c r="I9" s="50"/>
      <c r="J9" s="50"/>
      <c r="K9" s="50"/>
      <c r="L9" s="50"/>
      <c r="M9" s="50"/>
      <c r="N9" s="51"/>
      <c r="O9" s="52" t="s">
        <v>26</v>
      </c>
      <c r="P9" s="53"/>
      <c r="Q9" s="8" t="s">
        <v>27</v>
      </c>
      <c r="R9" s="8"/>
    </row>
    <row r="10" spans="1:19" x14ac:dyDescent="0.2">
      <c r="A10" s="56" t="s">
        <v>28</v>
      </c>
      <c r="B10" s="57"/>
      <c r="C10" s="57"/>
      <c r="D10" s="57"/>
      <c r="E10" s="58"/>
      <c r="F10" s="10">
        <f>F8*E9</f>
        <v>2149.8000000000002</v>
      </c>
      <c r="G10" s="10">
        <f>G8*E9</f>
        <v>0</v>
      </c>
      <c r="H10" s="10">
        <f>H8*E9</f>
        <v>3869.6400000000003</v>
      </c>
      <c r="I10" s="10">
        <f>I8*E9</f>
        <v>5589.4800000000005</v>
      </c>
      <c r="J10" s="10">
        <f>J8*E9</f>
        <v>10749</v>
      </c>
      <c r="K10" s="10">
        <f>SUM(K8*2002.5)</f>
        <v>5206.5</v>
      </c>
      <c r="L10" s="10">
        <f>E9*L8</f>
        <v>5804.4600000000009</v>
      </c>
      <c r="M10" s="10">
        <f>SUM(E9*M8)</f>
        <v>0</v>
      </c>
      <c r="N10" s="10">
        <f>N8*E9</f>
        <v>644.94000000000005</v>
      </c>
      <c r="O10" s="10">
        <f>O8*E9</f>
        <v>3224.7000000000003</v>
      </c>
      <c r="P10" s="10">
        <f>E9*P8</f>
        <v>3224.7000000000003</v>
      </c>
      <c r="Q10" s="10">
        <f>E9*Q8</f>
        <v>0</v>
      </c>
      <c r="R10" s="10">
        <f>SUM(F10:Q10)</f>
        <v>40463.22</v>
      </c>
    </row>
    <row r="11" spans="1:19" x14ac:dyDescent="0.2">
      <c r="A11" s="82" t="s">
        <v>29</v>
      </c>
      <c r="B11" s="82"/>
      <c r="C11" s="82"/>
      <c r="D11" s="82"/>
      <c r="E11" s="83"/>
      <c r="F11" s="48" t="s">
        <v>30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19" x14ac:dyDescent="0.2">
      <c r="A12" s="96" t="s">
        <v>31</v>
      </c>
      <c r="B12" s="96"/>
      <c r="C12" s="96"/>
      <c r="D12" s="97"/>
      <c r="E12" s="36">
        <v>32694.110000000161</v>
      </c>
      <c r="F12" s="39"/>
      <c r="G12" s="40"/>
      <c r="H12" s="11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1:19" x14ac:dyDescent="0.2">
      <c r="A13" s="30"/>
      <c r="B13" s="86" t="s">
        <v>43</v>
      </c>
      <c r="C13" s="86"/>
      <c r="D13" s="31" t="s">
        <v>29</v>
      </c>
      <c r="E13" s="32" t="s">
        <v>44</v>
      </c>
      <c r="F13" s="39"/>
      <c r="G13" s="40"/>
      <c r="H13" s="11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x14ac:dyDescent="0.2">
      <c r="A14" s="12" t="s">
        <v>32</v>
      </c>
      <c r="B14" s="87">
        <v>39892.400000000001</v>
      </c>
      <c r="C14" s="88"/>
      <c r="D14" s="33">
        <v>35435.770000000004</v>
      </c>
      <c r="E14" s="34"/>
      <c r="F14" s="13">
        <v>2149.8000000000002</v>
      </c>
      <c r="G14" s="13">
        <v>0</v>
      </c>
      <c r="H14" s="14">
        <v>3869.64</v>
      </c>
      <c r="I14" s="13">
        <v>5589.48</v>
      </c>
      <c r="J14" s="13">
        <v>10657</v>
      </c>
      <c r="K14" s="13">
        <v>5208</v>
      </c>
      <c r="L14" s="13">
        <v>5804.46</v>
      </c>
      <c r="M14" s="13">
        <v>0</v>
      </c>
      <c r="N14" s="13">
        <v>8000</v>
      </c>
      <c r="O14" s="35">
        <f>1335+1016</f>
        <v>2351</v>
      </c>
      <c r="P14" s="35">
        <v>0</v>
      </c>
      <c r="Q14" s="13">
        <v>0</v>
      </c>
      <c r="R14" s="15">
        <f t="shared" ref="R14:R22" si="0">SUM(F14:Q14)</f>
        <v>43629.38</v>
      </c>
      <c r="S14" s="2"/>
    </row>
    <row r="15" spans="1:19" x14ac:dyDescent="0.2">
      <c r="A15" s="12" t="s">
        <v>33</v>
      </c>
      <c r="B15" s="87">
        <v>39892.400000000001</v>
      </c>
      <c r="C15" s="89"/>
      <c r="D15" s="33">
        <v>26647.31</v>
      </c>
      <c r="E15" s="34"/>
      <c r="F15" s="13">
        <v>2149.8000000000002</v>
      </c>
      <c r="G15" s="13">
        <v>0</v>
      </c>
      <c r="H15" s="14">
        <v>3869.64</v>
      </c>
      <c r="I15" s="13">
        <v>5589.48</v>
      </c>
      <c r="J15" s="13">
        <v>10657</v>
      </c>
      <c r="K15" s="13">
        <v>5208</v>
      </c>
      <c r="L15" s="13">
        <v>5804.46</v>
      </c>
      <c r="M15" s="13">
        <v>0</v>
      </c>
      <c r="N15" s="13">
        <f>871+1500</f>
        <v>2371</v>
      </c>
      <c r="O15" s="35">
        <f>2229+357</f>
        <v>2586</v>
      </c>
      <c r="P15" s="35">
        <v>0</v>
      </c>
      <c r="Q15" s="13">
        <v>0</v>
      </c>
      <c r="R15" s="15">
        <f t="shared" si="0"/>
        <v>38235.379999999997</v>
      </c>
      <c r="S15" s="2"/>
    </row>
    <row r="16" spans="1:19" x14ac:dyDescent="0.2">
      <c r="A16" s="12" t="s">
        <v>4</v>
      </c>
      <c r="B16" s="87">
        <v>39892.400000000001</v>
      </c>
      <c r="C16" s="89"/>
      <c r="D16" s="33">
        <v>46000.59</v>
      </c>
      <c r="E16" s="34"/>
      <c r="F16" s="13">
        <v>2149.8000000000002</v>
      </c>
      <c r="G16" s="13">
        <v>0</v>
      </c>
      <c r="H16" s="14">
        <v>3869.64</v>
      </c>
      <c r="I16" s="13">
        <v>5589.48</v>
      </c>
      <c r="J16" s="13">
        <v>10657</v>
      </c>
      <c r="K16" s="13">
        <v>5208</v>
      </c>
      <c r="L16" s="13">
        <v>5804.46</v>
      </c>
      <c r="M16" s="13">
        <v>0</v>
      </c>
      <c r="N16" s="13">
        <v>0</v>
      </c>
      <c r="O16" s="35">
        <v>0</v>
      </c>
      <c r="P16" s="35">
        <v>0</v>
      </c>
      <c r="Q16" s="13">
        <v>0</v>
      </c>
      <c r="R16" s="15">
        <f t="shared" si="0"/>
        <v>33278.379999999997</v>
      </c>
      <c r="S16" s="2"/>
    </row>
    <row r="17" spans="1:19" x14ac:dyDescent="0.2">
      <c r="A17" s="12" t="s">
        <v>34</v>
      </c>
      <c r="B17" s="87">
        <v>39892.400000000001</v>
      </c>
      <c r="C17" s="89"/>
      <c r="D17" s="33">
        <v>46646.090000000004</v>
      </c>
      <c r="E17" s="34"/>
      <c r="F17" s="13">
        <v>2149.8000000000002</v>
      </c>
      <c r="G17" s="13">
        <v>0</v>
      </c>
      <c r="H17" s="14">
        <v>3869.64</v>
      </c>
      <c r="I17" s="13">
        <v>5589.48</v>
      </c>
      <c r="J17" s="13">
        <v>10657</v>
      </c>
      <c r="K17" s="13">
        <v>5208</v>
      </c>
      <c r="L17" s="13">
        <v>5804.46</v>
      </c>
      <c r="M17" s="13">
        <v>0</v>
      </c>
      <c r="N17" s="13">
        <v>0</v>
      </c>
      <c r="O17" s="35">
        <v>0</v>
      </c>
      <c r="P17" s="35">
        <v>0</v>
      </c>
      <c r="Q17" s="13">
        <v>0</v>
      </c>
      <c r="R17" s="15">
        <f t="shared" si="0"/>
        <v>33278.379999999997</v>
      </c>
      <c r="S17" s="2"/>
    </row>
    <row r="18" spans="1:19" x14ac:dyDescent="0.2">
      <c r="A18" s="12" t="s">
        <v>10</v>
      </c>
      <c r="B18" s="87">
        <v>39892.400000000001</v>
      </c>
      <c r="C18" s="89"/>
      <c r="D18" s="33">
        <v>16142.83</v>
      </c>
      <c r="E18" s="34"/>
      <c r="F18" s="13">
        <v>2149.8000000000002</v>
      </c>
      <c r="G18" s="13">
        <v>0</v>
      </c>
      <c r="H18" s="14">
        <v>3869.64</v>
      </c>
      <c r="I18" s="13">
        <v>5589.48</v>
      </c>
      <c r="J18" s="13">
        <v>10657</v>
      </c>
      <c r="K18" s="13">
        <v>5208</v>
      </c>
      <c r="L18" s="13">
        <v>5804.46</v>
      </c>
      <c r="M18" s="13">
        <v>0</v>
      </c>
      <c r="N18" s="13">
        <v>0</v>
      </c>
      <c r="O18" s="35">
        <v>0</v>
      </c>
      <c r="P18" s="35">
        <v>0</v>
      </c>
      <c r="Q18" s="13">
        <v>0</v>
      </c>
      <c r="R18" s="15">
        <f t="shared" si="0"/>
        <v>33278.379999999997</v>
      </c>
    </row>
    <row r="19" spans="1:19" x14ac:dyDescent="0.2">
      <c r="A19" s="12" t="s">
        <v>6</v>
      </c>
      <c r="B19" s="87">
        <v>39892.400000000001</v>
      </c>
      <c r="C19" s="89"/>
      <c r="D19" s="33">
        <v>66967.16</v>
      </c>
      <c r="E19" s="34"/>
      <c r="F19" s="13">
        <v>2149.8000000000002</v>
      </c>
      <c r="G19" s="13">
        <v>0</v>
      </c>
      <c r="H19" s="14">
        <v>3869.64</v>
      </c>
      <c r="I19" s="13">
        <v>5589.48</v>
      </c>
      <c r="J19" s="13">
        <v>10657</v>
      </c>
      <c r="K19" s="13">
        <v>5208</v>
      </c>
      <c r="L19" s="13">
        <v>5804.46</v>
      </c>
      <c r="M19" s="13">
        <v>0</v>
      </c>
      <c r="N19" s="13">
        <v>3695.95</v>
      </c>
      <c r="O19" s="35">
        <v>0</v>
      </c>
      <c r="P19" s="35">
        <v>0</v>
      </c>
      <c r="Q19" s="13">
        <v>0</v>
      </c>
      <c r="R19" s="15">
        <f t="shared" si="0"/>
        <v>36974.329999999994</v>
      </c>
    </row>
    <row r="20" spans="1:19" x14ac:dyDescent="0.2">
      <c r="A20" s="12" t="s">
        <v>5</v>
      </c>
      <c r="B20" s="87">
        <v>39892.400000000001</v>
      </c>
      <c r="C20" s="89"/>
      <c r="D20" s="33">
        <v>43232.55</v>
      </c>
      <c r="E20" s="34"/>
      <c r="F20" s="13">
        <v>2149.8000000000002</v>
      </c>
      <c r="G20" s="13">
        <v>0</v>
      </c>
      <c r="H20" s="14">
        <v>3869.64</v>
      </c>
      <c r="I20" s="13">
        <v>5589.48</v>
      </c>
      <c r="J20" s="13">
        <v>10657</v>
      </c>
      <c r="K20" s="13">
        <v>5208</v>
      </c>
      <c r="L20" s="13">
        <v>5804.46</v>
      </c>
      <c r="M20" s="13">
        <v>0</v>
      </c>
      <c r="N20" s="13">
        <f>21931</f>
        <v>21931</v>
      </c>
      <c r="O20" s="35">
        <v>9774</v>
      </c>
      <c r="P20" s="35">
        <v>0</v>
      </c>
      <c r="Q20" s="13">
        <v>0</v>
      </c>
      <c r="R20" s="15">
        <f t="shared" si="0"/>
        <v>64983.38</v>
      </c>
    </row>
    <row r="21" spans="1:19" x14ac:dyDescent="0.2">
      <c r="A21" s="12" t="s">
        <v>7</v>
      </c>
      <c r="B21" s="87">
        <v>40846.199999999997</v>
      </c>
      <c r="C21" s="89"/>
      <c r="D21" s="33">
        <v>56908.37</v>
      </c>
      <c r="E21" s="34"/>
      <c r="F21" s="13">
        <v>2149.8000000000002</v>
      </c>
      <c r="G21" s="13">
        <v>0</v>
      </c>
      <c r="H21" s="14">
        <v>3869.64</v>
      </c>
      <c r="I21" s="13">
        <v>5589.48</v>
      </c>
      <c r="J21" s="13">
        <v>10657</v>
      </c>
      <c r="K21" s="13">
        <v>5208</v>
      </c>
      <c r="L21" s="13">
        <v>5804.46</v>
      </c>
      <c r="M21" s="13">
        <v>0</v>
      </c>
      <c r="N21" s="13">
        <v>2500</v>
      </c>
      <c r="O21" s="35">
        <v>23231</v>
      </c>
      <c r="P21" s="35">
        <v>0</v>
      </c>
      <c r="Q21" s="13">
        <v>0</v>
      </c>
      <c r="R21" s="15">
        <f t="shared" si="0"/>
        <v>59009.38</v>
      </c>
    </row>
    <row r="22" spans="1:19" x14ac:dyDescent="0.2">
      <c r="A22" s="12" t="s">
        <v>35</v>
      </c>
      <c r="B22" s="87">
        <v>40846.199999999997</v>
      </c>
      <c r="C22" s="89"/>
      <c r="D22" s="33">
        <v>44056.84</v>
      </c>
      <c r="E22" s="34"/>
      <c r="F22" s="13">
        <v>2149.8000000000002</v>
      </c>
      <c r="G22" s="13">
        <v>0</v>
      </c>
      <c r="H22" s="14">
        <v>3869.64</v>
      </c>
      <c r="I22" s="13">
        <v>5589.48</v>
      </c>
      <c r="J22" s="13">
        <v>10657</v>
      </c>
      <c r="K22" s="13">
        <v>5208</v>
      </c>
      <c r="L22" s="13">
        <v>5804.46</v>
      </c>
      <c r="M22" s="13">
        <v>0</v>
      </c>
      <c r="N22" s="13">
        <f>78.55+3695.95</f>
        <v>3774.5</v>
      </c>
      <c r="O22" s="35">
        <v>385</v>
      </c>
      <c r="P22" s="35">
        <v>0</v>
      </c>
      <c r="Q22" s="13">
        <v>0</v>
      </c>
      <c r="R22" s="15">
        <f t="shared" si="0"/>
        <v>37437.879999999997</v>
      </c>
    </row>
    <row r="23" spans="1:19" x14ac:dyDescent="0.2">
      <c r="A23" s="12" t="s">
        <v>36</v>
      </c>
      <c r="B23" s="87"/>
      <c r="C23" s="89"/>
      <c r="D23" s="33"/>
      <c r="E23" s="34"/>
      <c r="F23" s="13"/>
      <c r="G23" s="13"/>
      <c r="H23" s="14"/>
      <c r="I23" s="13"/>
      <c r="J23" s="13"/>
      <c r="K23" s="13"/>
      <c r="L23" s="13"/>
      <c r="M23" s="13"/>
      <c r="N23" s="13"/>
      <c r="O23" s="35"/>
      <c r="P23" s="35"/>
      <c r="Q23" s="13"/>
      <c r="R23" s="15"/>
    </row>
    <row r="24" spans="1:19" x14ac:dyDescent="0.2">
      <c r="A24" s="12" t="s">
        <v>37</v>
      </c>
      <c r="B24" s="87"/>
      <c r="C24" s="89"/>
      <c r="D24" s="33"/>
      <c r="E24" s="34"/>
      <c r="F24" s="13"/>
      <c r="G24" s="13"/>
      <c r="H24" s="14"/>
      <c r="I24" s="13"/>
      <c r="J24" s="13"/>
      <c r="K24" s="13"/>
      <c r="L24" s="13"/>
      <c r="M24" s="13"/>
      <c r="N24" s="13"/>
      <c r="O24" s="35"/>
      <c r="P24" s="35"/>
      <c r="Q24" s="13"/>
      <c r="R24" s="15"/>
    </row>
    <row r="25" spans="1:19" x14ac:dyDescent="0.2">
      <c r="A25" s="12" t="s">
        <v>38</v>
      </c>
      <c r="B25" s="87"/>
      <c r="C25" s="89"/>
      <c r="D25" s="33"/>
      <c r="E25" s="34"/>
      <c r="F25" s="13"/>
      <c r="G25" s="13"/>
      <c r="H25" s="14"/>
      <c r="I25" s="13"/>
      <c r="J25" s="13"/>
      <c r="K25" s="13"/>
      <c r="L25" s="13"/>
      <c r="M25" s="13"/>
      <c r="N25" s="13"/>
      <c r="O25" s="35"/>
      <c r="P25" s="35"/>
      <c r="Q25" s="13"/>
      <c r="R25" s="15"/>
    </row>
    <row r="26" spans="1:19" ht="24" x14ac:dyDescent="0.2">
      <c r="A26" s="16" t="s">
        <v>39</v>
      </c>
      <c r="B26" s="87">
        <v>0</v>
      </c>
      <c r="C26" s="89"/>
      <c r="D26" s="33">
        <v>1400</v>
      </c>
      <c r="E26" s="20"/>
      <c r="F26" s="13"/>
      <c r="G26" s="13"/>
      <c r="H26" s="13"/>
      <c r="I26" s="13"/>
      <c r="J26" s="13"/>
      <c r="K26" s="13"/>
      <c r="L26" s="13"/>
      <c r="M26" s="13"/>
      <c r="N26" s="13"/>
      <c r="O26" s="35"/>
      <c r="P26" s="35"/>
      <c r="Q26" s="13"/>
      <c r="R26" s="15"/>
    </row>
    <row r="27" spans="1:19" x14ac:dyDescent="0.2">
      <c r="A27" s="17" t="s">
        <v>2</v>
      </c>
      <c r="B27" s="94">
        <f>SUM(B14:B26)</f>
        <v>360939.2</v>
      </c>
      <c r="C27" s="95"/>
      <c r="D27" s="24">
        <f>SUM(D14:D26)</f>
        <v>383437.51</v>
      </c>
      <c r="E27" s="18"/>
      <c r="F27" s="18">
        <f t="shared" ref="F27:R27" si="1">SUM(F14:F26)</f>
        <v>19348.199999999997</v>
      </c>
      <c r="G27" s="18">
        <f t="shared" si="1"/>
        <v>0</v>
      </c>
      <c r="H27" s="18">
        <f t="shared" si="1"/>
        <v>34826.76</v>
      </c>
      <c r="I27" s="18">
        <f t="shared" si="1"/>
        <v>50305.319999999992</v>
      </c>
      <c r="J27" s="18">
        <f t="shared" si="1"/>
        <v>95913</v>
      </c>
      <c r="K27" s="18">
        <f t="shared" si="1"/>
        <v>46872</v>
      </c>
      <c r="L27" s="18">
        <f t="shared" si="1"/>
        <v>52240.14</v>
      </c>
      <c r="M27" s="18">
        <f t="shared" si="1"/>
        <v>0</v>
      </c>
      <c r="N27" s="18">
        <f t="shared" si="1"/>
        <v>42272.45</v>
      </c>
      <c r="O27" s="24">
        <f t="shared" si="1"/>
        <v>38327</v>
      </c>
      <c r="P27" s="24">
        <f t="shared" si="1"/>
        <v>0</v>
      </c>
      <c r="Q27" s="18">
        <f t="shared" si="1"/>
        <v>0</v>
      </c>
      <c r="R27" s="19">
        <f t="shared" si="1"/>
        <v>380104.87</v>
      </c>
    </row>
    <row r="28" spans="1:19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 t="s">
        <v>40</v>
      </c>
      <c r="Q28" s="93">
        <f>E12+D27-R27</f>
        <v>36026.750000000175</v>
      </c>
      <c r="R28" s="93"/>
    </row>
    <row r="29" spans="1:19" x14ac:dyDescent="0.2">
      <c r="B29" t="s">
        <v>11</v>
      </c>
      <c r="C29" s="42">
        <v>8000</v>
      </c>
      <c r="D29" t="s">
        <v>50</v>
      </c>
    </row>
    <row r="30" spans="1:19" x14ac:dyDescent="0.2">
      <c r="B30" t="s">
        <v>9</v>
      </c>
      <c r="C30">
        <v>871</v>
      </c>
      <c r="D30" t="s">
        <v>52</v>
      </c>
    </row>
    <row r="31" spans="1:19" x14ac:dyDescent="0.2">
      <c r="C31">
        <v>1500</v>
      </c>
      <c r="D31" t="s">
        <v>53</v>
      </c>
      <c r="F31" s="2"/>
    </row>
    <row r="32" spans="1:19" x14ac:dyDescent="0.2">
      <c r="B32" t="s">
        <v>6</v>
      </c>
      <c r="C32">
        <v>3695.95</v>
      </c>
      <c r="D32" t="s">
        <v>41</v>
      </c>
    </row>
    <row r="33" spans="2:15" x14ac:dyDescent="0.2">
      <c r="B33" t="s">
        <v>5</v>
      </c>
      <c r="C33">
        <v>21931</v>
      </c>
      <c r="D33" t="s">
        <v>56</v>
      </c>
      <c r="J33" s="43"/>
      <c r="K33" s="3"/>
      <c r="L33" s="3"/>
      <c r="M33" s="3"/>
      <c r="N33" s="3"/>
      <c r="O33" s="3"/>
    </row>
    <row r="34" spans="2:15" x14ac:dyDescent="0.2">
      <c r="B34" t="s">
        <v>7</v>
      </c>
      <c r="C34">
        <v>2500</v>
      </c>
      <c r="D34" t="s">
        <v>49</v>
      </c>
      <c r="J34" s="3"/>
      <c r="K34" s="3"/>
      <c r="L34" s="3"/>
      <c r="M34" s="3"/>
      <c r="N34" s="3"/>
      <c r="O34" s="3"/>
    </row>
    <row r="35" spans="2:15" x14ac:dyDescent="0.2">
      <c r="B35" t="s">
        <v>8</v>
      </c>
      <c r="C35">
        <v>78.55</v>
      </c>
      <c r="D35" t="s">
        <v>42</v>
      </c>
    </row>
    <row r="36" spans="2:15" x14ac:dyDescent="0.2">
      <c r="C36">
        <v>3695.95</v>
      </c>
      <c r="D36" t="s">
        <v>41</v>
      </c>
    </row>
  </sheetData>
  <mergeCells count="44">
    <mergeCell ref="B20:C20"/>
    <mergeCell ref="B26:C26"/>
    <mergeCell ref="B27:C27"/>
    <mergeCell ref="Q28:R28"/>
    <mergeCell ref="B21:C21"/>
    <mergeCell ref="B22:C22"/>
    <mergeCell ref="B23:C23"/>
    <mergeCell ref="B24:C24"/>
    <mergeCell ref="B25:C25"/>
    <mergeCell ref="O9:P9"/>
    <mergeCell ref="A10:E10"/>
    <mergeCell ref="A11:E11"/>
    <mergeCell ref="F11:R11"/>
    <mergeCell ref="A12:D12"/>
    <mergeCell ref="A9:D9"/>
    <mergeCell ref="F9:N9"/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M6:N6"/>
    <mergeCell ref="C6:C7"/>
    <mergeCell ref="L6:L7"/>
    <mergeCell ref="H6:H7"/>
    <mergeCell ref="I6:I7"/>
    <mergeCell ref="J6:J7"/>
    <mergeCell ref="K6:K7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</mergeCells>
  <pageMargins left="8.3333333333333329E-2" right="0.125" top="0.75" bottom="0.75" header="0.3" footer="0.3"/>
  <pageSetup paperSize="9" scale="94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2019-10-07T05:34:13Z</cp:lastPrinted>
  <dcterms:created xsi:type="dcterms:W3CDTF">2007-02-04T12:22:59Z</dcterms:created>
  <dcterms:modified xsi:type="dcterms:W3CDTF">2019-11-14T12:22:30Z</dcterms:modified>
</cp:coreProperties>
</file>