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7235" windowHeight="8265" activeTab="0"/>
  </bookViews>
  <sheets>
    <sheet name="2019" sheetId="1" r:id="rId1"/>
  </sheets>
  <definedNames>
    <definedName name="_xlnm.Print_Area" localSheetId="0">'2019'!$A$2:$Q$29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139560-устройство отмостки</t>
        </r>
      </text>
    </comment>
    <comment ref="G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1725-премия</t>
        </r>
      </text>
    </comment>
    <comment ref="M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25000-поверка тепловычислителя
1500-проверка дымоходов и вентканалов
1500-подключение тепловычислителя после поверки
4467-дезинсекция</t>
        </r>
      </text>
    </comment>
    <comment ref="M2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500-установка петель на дверь выхода на кровлю
1757,95-тех.обслуживание ОДГО</t>
        </r>
      </text>
    </comment>
    <comment ref="M2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42578-отведение сточных вод</t>
        </r>
      </text>
    </comment>
    <comment ref="M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570-услуги по составлению реестра собственников</t>
        </r>
      </text>
    </comment>
  </commentList>
</comments>
</file>

<file path=xl/sharedStrings.xml><?xml version="1.0" encoding="utf-8"?>
<sst xmlns="http://schemas.openxmlformats.org/spreadsheetml/2006/main" count="66" uniqueCount="60">
  <si>
    <t>Содержание</t>
  </si>
  <si>
    <t>ремонт</t>
  </si>
  <si>
    <t>итого</t>
  </si>
  <si>
    <t>май</t>
  </si>
  <si>
    <t>июнь</t>
  </si>
  <si>
    <t>июль</t>
  </si>
  <si>
    <t>март</t>
  </si>
  <si>
    <t>ИТОГО</t>
  </si>
  <si>
    <t>август</t>
  </si>
  <si>
    <t>сентябрь</t>
  </si>
  <si>
    <t>октябрь</t>
  </si>
  <si>
    <t>декабрь</t>
  </si>
  <si>
    <t>дезинсекция</t>
  </si>
  <si>
    <t>долг</t>
  </si>
  <si>
    <t>поверка тепловычислителя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</si>
  <si>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</si>
  <si>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</si>
  <si>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</si>
  <si>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</si>
  <si>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</si>
  <si>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</si>
  <si>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</si>
  <si>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</si>
  <si>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</si>
  <si>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</si>
  <si>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</si>
  <si>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</si>
  <si>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</si>
  <si>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</si>
  <si>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</si>
  <si>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</si>
  <si>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</si>
  <si>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</si>
  <si>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</si>
  <si>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</si>
  <si>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</si>
  <si>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</si>
  <si>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</si>
  <si>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</si>
  <si>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</si>
  <si>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</si>
  <si>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</si>
  <si>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</si>
  <si>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</si>
  <si>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</si>
  <si>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тех.обслуживание ОДГО</t>
  </si>
  <si>
    <t>начислено</t>
  </si>
  <si>
    <t xml:space="preserve"> управле-ние</t>
  </si>
  <si>
    <t>оплата коммунальных ресурсов на содержание ОДИ</t>
  </si>
  <si>
    <t>2 полугодие</t>
  </si>
  <si>
    <t>услуги сторонних организаций, разовые работы</t>
  </si>
  <si>
    <t>Информация о доходах и расходах по дому __Вехова 67/1__на 2019год.</t>
  </si>
  <si>
    <t>Работы по уборке придомовой территории</t>
  </si>
  <si>
    <t>общехозяйственные расходы</t>
  </si>
  <si>
    <t>устройство отмостки</t>
  </si>
  <si>
    <t>проверка дымоходов и вентканалов</t>
  </si>
  <si>
    <t>подключение тепловычислителя после поверки</t>
  </si>
  <si>
    <t>установка петель на дверь выхода на кровлю</t>
  </si>
  <si>
    <t>отведение сточных вод</t>
  </si>
  <si>
    <t>услуги по составлению реестра собственников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</si>
</sst>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0.0000"/>
    <numFmt numFmtId="175" formatCode="0.0"/>
    <numFmt numFmtId="176" formatCode="#,##0_р_."/>
    <numFmt numFmtId="177" formatCode="#,##0&quot;р.&quot;"/>
    <numFmt numFmtId="178" formatCode="[$-FC19]d\ mmmm\ yyyy\ &quot;г.&quot;"/>
    <numFmt numFmtId="179" formatCode="#,##0.00\ &quot;₽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&quot;р.&quot;_-;\-* #,##0.0&quot;р.&quot;_-;_-* &quot;-&quot;?&quot;р.&quot;_-;_-@_-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3" fillId="0" borderId="12" xfId="0" applyNumberFormat="1" applyFont="1" applyBorder="1" applyAlignment="1">
      <alignment horizontal="left" vertical="top" textRotation="90" wrapText="1"/>
    </xf>
    <xf numFmtId="2" fontId="6" fillId="33" borderId="11" xfId="0" applyNumberFormat="1" applyFont="1" applyFill="1" applyBorder="1" applyAlignment="1">
      <alignment/>
    </xf>
    <xf numFmtId="2" fontId="6" fillId="0" borderId="13" xfId="0" applyNumberFormat="1" applyFont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/>
    </xf>
    <xf numFmtId="2" fontId="3" fillId="7" borderId="13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/>
    </xf>
    <xf numFmtId="2" fontId="3" fillId="13" borderId="14" xfId="0" applyNumberFormat="1" applyFont="1" applyFill="1" applyBorder="1" applyAlignment="1">
      <alignment horizontal="center" vertical="top" wrapText="1"/>
    </xf>
    <xf numFmtId="17" fontId="4" fillId="34" borderId="10" xfId="0" applyNumberFormat="1" applyFont="1" applyFill="1" applyBorder="1" applyAlignment="1">
      <alignment horizontal="left"/>
    </xf>
    <xf numFmtId="172" fontId="3" fillId="13" borderId="10" xfId="0" applyNumberFormat="1" applyFont="1" applyFill="1" applyBorder="1" applyAlignment="1">
      <alignment/>
    </xf>
    <xf numFmtId="172" fontId="3" fillId="13" borderId="13" xfId="0" applyNumberFormat="1" applyFont="1" applyFill="1" applyBorder="1" applyAlignment="1">
      <alignment/>
    </xf>
    <xf numFmtId="4" fontId="3" fillId="13" borderId="10" xfId="0" applyNumberFormat="1" applyFont="1" applyFill="1" applyBorder="1" applyAlignment="1">
      <alignment/>
    </xf>
    <xf numFmtId="17" fontId="4" fillId="12" borderId="10" xfId="0" applyNumberFormat="1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172" fontId="3" fillId="9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2" fontId="3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8" fillId="35" borderId="10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 vertical="top" textRotation="90" wrapText="1"/>
    </xf>
    <xf numFmtId="2" fontId="6" fillId="33" borderId="10" xfId="0" applyNumberFormat="1" applyFont="1" applyFill="1" applyBorder="1" applyAlignment="1">
      <alignment vertical="top" wrapText="1"/>
    </xf>
    <xf numFmtId="2" fontId="6" fillId="33" borderId="13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wrapText="1"/>
    </xf>
    <xf numFmtId="0" fontId="3" fillId="10" borderId="15" xfId="0" applyFont="1" applyFill="1" applyBorder="1" applyAlignment="1">
      <alignment horizontal="center" wrapText="1"/>
    </xf>
    <xf numFmtId="4" fontId="3" fillId="9" borderId="10" xfId="0" applyNumberFormat="1" applyFont="1" applyFill="1" applyBorder="1" applyAlignment="1">
      <alignment/>
    </xf>
    <xf numFmtId="172" fontId="8" fillId="10" borderId="10" xfId="0" applyNumberFormat="1" applyFont="1" applyFill="1" applyBorder="1" applyAlignment="1">
      <alignment/>
    </xf>
    <xf numFmtId="172" fontId="3" fillId="9" borderId="10" xfId="0" applyNumberFormat="1" applyFont="1" applyFill="1" applyBorder="1" applyAlignment="1">
      <alignment/>
    </xf>
    <xf numFmtId="172" fontId="8" fillId="7" borderId="10" xfId="0" applyNumberFormat="1" applyFont="1" applyFill="1" applyBorder="1" applyAlignment="1">
      <alignment/>
    </xf>
    <xf numFmtId="172" fontId="3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2" fillId="33" borderId="16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3" fillId="13" borderId="17" xfId="0" applyNumberFormat="1" applyFont="1" applyFill="1" applyBorder="1" applyAlignment="1">
      <alignment horizontal="center" vertical="top" wrapText="1"/>
    </xf>
    <xf numFmtId="2" fontId="3" fillId="13" borderId="15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vertical="top"/>
    </xf>
    <xf numFmtId="172" fontId="0" fillId="0" borderId="0" xfId="0" applyNumberFormat="1" applyAlignment="1">
      <alignment/>
    </xf>
    <xf numFmtId="2" fontId="6" fillId="33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9" fillId="33" borderId="10" xfId="0" applyNumberFormat="1" applyFont="1" applyFill="1" applyBorder="1" applyAlignment="1">
      <alignment wrapText="1"/>
    </xf>
    <xf numFmtId="2" fontId="6" fillId="0" borderId="12" xfId="0" applyNumberFormat="1" applyFont="1" applyBorder="1" applyAlignment="1">
      <alignment horizontal="left" textRotation="90" wrapText="1"/>
    </xf>
    <xf numFmtId="2" fontId="6" fillId="0" borderId="18" xfId="0" applyNumberFormat="1" applyFont="1" applyBorder="1" applyAlignment="1">
      <alignment horizontal="left" textRotation="90" wrapText="1"/>
    </xf>
    <xf numFmtId="2" fontId="6" fillId="0" borderId="13" xfId="0" applyNumberFormat="1" applyFont="1" applyBorder="1" applyAlignment="1">
      <alignment horizontal="left" textRotation="90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18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left" vertical="top" textRotation="90" wrapText="1"/>
    </xf>
    <xf numFmtId="2" fontId="3" fillId="0" borderId="13" xfId="0" applyNumberFormat="1" applyFont="1" applyBorder="1" applyAlignment="1">
      <alignment horizontal="left" vertical="top" textRotation="90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left" wrapText="1"/>
    </xf>
    <xf numFmtId="2" fontId="6" fillId="0" borderId="21" xfId="0" applyNumberFormat="1" applyFont="1" applyBorder="1" applyAlignment="1">
      <alignment horizontal="left" wrapText="1"/>
    </xf>
    <xf numFmtId="2" fontId="6" fillId="0" borderId="22" xfId="0" applyNumberFormat="1" applyFont="1" applyBorder="1" applyAlignment="1">
      <alignment horizontal="left" wrapText="1"/>
    </xf>
    <xf numFmtId="2" fontId="6" fillId="0" borderId="23" xfId="0" applyNumberFormat="1" applyFont="1" applyBorder="1" applyAlignment="1">
      <alignment horizontal="left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2" fontId="3" fillId="0" borderId="17" xfId="0" applyNumberFormat="1" applyFont="1" applyBorder="1" applyAlignment="1">
      <alignment horizontal="center" vertical="top" wrapText="1"/>
    </xf>
    <xf numFmtId="172" fontId="3" fillId="4" borderId="16" xfId="0" applyNumberFormat="1" applyFont="1" applyFill="1" applyBorder="1" applyAlignment="1">
      <alignment horizontal="center"/>
    </xf>
    <xf numFmtId="0" fontId="0" fillId="4" borderId="15" xfId="0" applyFill="1" applyBorder="1" applyAlignment="1">
      <alignment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172" fontId="3" fillId="4" borderId="15" xfId="0" applyNumberFormat="1" applyFont="1" applyFill="1" applyBorder="1" applyAlignment="1">
      <alignment horizontal="center"/>
    </xf>
    <xf numFmtId="172" fontId="3" fillId="35" borderId="16" xfId="0" applyNumberFormat="1" applyFont="1" applyFill="1" applyBorder="1" applyAlignment="1">
      <alignment horizontal="center"/>
    </xf>
    <xf numFmtId="172" fontId="3" fillId="35" borderId="15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wrapText="1"/>
    </xf>
    <xf numFmtId="172" fontId="7" fillId="0" borderId="2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S40"/>
  <sheetViews>
    <sheetView tabSelected="1" workbookViewId="0" topLeftCell="A1">
      <selection activeCell="D27" sqref="D27"/>
    </sheetView>
  </sheetViews>
  <sheetFormatPr defaultColWidth="9.00390625" defaultRowHeight="12.75"/>
  <cols>
    <col min="4" max="4" width="9.875" style="0" customWidth="1"/>
    <col min="10" max="10" width="9.00390625" style="0" customWidth="1"/>
    <col min="12" max="12" width="10.125" style="0" bestFit="1" customWidth="1"/>
    <col min="13" max="13" width="10.00390625" style="0" bestFit="1" customWidth="1"/>
    <col min="16" max="16" width="8.75390625" style="0" customWidth="1"/>
    <col min="18" max="18" width="12.125" style="0" customWidth="1"/>
  </cols>
  <sheetData>
    <row r="2" spans="1:17" ht="15.75">
      <c r="A2" s="57" t="s">
        <v>51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12.75">
      <c r="A4" s="59"/>
      <c r="B4" s="60"/>
      <c r="C4" s="60"/>
      <c r="D4" s="60"/>
      <c r="E4" s="61"/>
      <c r="F4" s="62" t="s">
        <v>15</v>
      </c>
      <c r="G4" s="63"/>
      <c r="H4" s="63"/>
      <c r="I4" s="63"/>
      <c r="J4" s="63"/>
      <c r="K4" s="63"/>
      <c r="L4" s="63"/>
      <c r="M4" s="63"/>
      <c r="N4" s="63"/>
      <c r="O4" s="63"/>
      <c r="P4" s="64"/>
      <c r="Q4" s="1"/>
    </row>
    <row r="5" spans="1:17" ht="12.75">
      <c r="A5" s="3"/>
      <c r="B5" s="65" t="s">
        <v>16</v>
      </c>
      <c r="C5" s="66"/>
      <c r="D5" s="66"/>
      <c r="E5" s="67"/>
      <c r="F5" s="70" t="s">
        <v>0</v>
      </c>
      <c r="G5" s="71"/>
      <c r="H5" s="71"/>
      <c r="I5" s="71"/>
      <c r="J5" s="71"/>
      <c r="K5" s="71"/>
      <c r="L5" s="71"/>
      <c r="M5" s="71"/>
      <c r="N5" s="72" t="s">
        <v>17</v>
      </c>
      <c r="O5" s="73"/>
      <c r="P5" s="45" t="s">
        <v>18</v>
      </c>
      <c r="Q5" s="48" t="s">
        <v>7</v>
      </c>
    </row>
    <row r="6" spans="1:17" ht="12.75" customHeight="1">
      <c r="A6" s="4"/>
      <c r="B6" s="53" t="s">
        <v>19</v>
      </c>
      <c r="C6" s="53" t="s">
        <v>1</v>
      </c>
      <c r="D6" s="53" t="s">
        <v>47</v>
      </c>
      <c r="E6" s="55" t="s">
        <v>2</v>
      </c>
      <c r="F6" s="51" t="s">
        <v>20</v>
      </c>
      <c r="G6" s="51" t="s">
        <v>52</v>
      </c>
      <c r="H6" s="51" t="s">
        <v>21</v>
      </c>
      <c r="I6" s="51" t="s">
        <v>22</v>
      </c>
      <c r="J6" s="51" t="s">
        <v>23</v>
      </c>
      <c r="K6" s="51" t="s">
        <v>53</v>
      </c>
      <c r="L6" s="68" t="s">
        <v>24</v>
      </c>
      <c r="M6" s="69"/>
      <c r="N6" s="74"/>
      <c r="O6" s="75"/>
      <c r="P6" s="46"/>
      <c r="Q6" s="49"/>
    </row>
    <row r="7" spans="1:17" ht="84">
      <c r="A7" s="6"/>
      <c r="B7" s="54"/>
      <c r="C7" s="54"/>
      <c r="D7" s="54"/>
      <c r="E7" s="56"/>
      <c r="F7" s="52"/>
      <c r="G7" s="52"/>
      <c r="H7" s="52"/>
      <c r="I7" s="52"/>
      <c r="J7" s="52"/>
      <c r="K7" s="52"/>
      <c r="L7" s="24" t="s">
        <v>48</v>
      </c>
      <c r="M7" s="24" t="s">
        <v>50</v>
      </c>
      <c r="N7" s="5" t="s">
        <v>25</v>
      </c>
      <c r="O7" s="5" t="s">
        <v>26</v>
      </c>
      <c r="P7" s="47"/>
      <c r="Q7" s="50"/>
    </row>
    <row r="8" spans="1:19" ht="14.25">
      <c r="A8" s="35">
        <v>2019</v>
      </c>
      <c r="B8" s="40">
        <v>8.4</v>
      </c>
      <c r="C8" s="40">
        <v>4.6</v>
      </c>
      <c r="D8" s="40">
        <v>0</v>
      </c>
      <c r="E8" s="8">
        <f>SUM(B8:D8)</f>
        <v>13</v>
      </c>
      <c r="F8" s="36">
        <v>1</v>
      </c>
      <c r="G8" s="36">
        <v>1.91</v>
      </c>
      <c r="H8" s="36">
        <v>0</v>
      </c>
      <c r="I8" s="36">
        <v>0.4</v>
      </c>
      <c r="J8" s="36">
        <v>1.6</v>
      </c>
      <c r="K8" s="36">
        <v>2.2</v>
      </c>
      <c r="L8" s="36">
        <v>0</v>
      </c>
      <c r="M8" s="36">
        <v>0.39</v>
      </c>
      <c r="N8" s="25">
        <v>2.75</v>
      </c>
      <c r="O8" s="25">
        <v>2.75</v>
      </c>
      <c r="P8" s="26">
        <v>0</v>
      </c>
      <c r="Q8" s="7">
        <f>SUM(F8:P8)</f>
        <v>13</v>
      </c>
      <c r="R8" s="19"/>
      <c r="S8" s="19"/>
    </row>
    <row r="9" spans="1:19" ht="12.75">
      <c r="A9" s="44" t="s">
        <v>49</v>
      </c>
      <c r="B9" s="40">
        <v>8</v>
      </c>
      <c r="C9" s="40">
        <v>7</v>
      </c>
      <c r="D9" s="40">
        <v>0</v>
      </c>
      <c r="E9" s="8">
        <f>SUM(B9:D9)</f>
        <v>15</v>
      </c>
      <c r="F9" s="36">
        <v>1.2</v>
      </c>
      <c r="G9" s="36">
        <v>1.62</v>
      </c>
      <c r="H9" s="36">
        <v>0.5</v>
      </c>
      <c r="I9" s="36">
        <v>0.4</v>
      </c>
      <c r="J9" s="36">
        <v>1.69</v>
      </c>
      <c r="K9" s="36">
        <v>2.2</v>
      </c>
      <c r="L9" s="36">
        <v>0</v>
      </c>
      <c r="M9" s="36">
        <v>0.39</v>
      </c>
      <c r="N9" s="25">
        <v>2.75</v>
      </c>
      <c r="O9" s="25">
        <v>4.25</v>
      </c>
      <c r="P9" s="42">
        <v>0</v>
      </c>
      <c r="Q9" s="43">
        <f>SUM(F9:P9)</f>
        <v>15</v>
      </c>
      <c r="R9" s="19"/>
      <c r="S9" s="19"/>
    </row>
    <row r="10" spans="1:17" ht="24">
      <c r="A10" s="76" t="s">
        <v>27</v>
      </c>
      <c r="B10" s="77"/>
      <c r="C10" s="77"/>
      <c r="D10" s="78"/>
      <c r="E10" s="8">
        <v>1710.4</v>
      </c>
      <c r="F10" s="68" t="s">
        <v>28</v>
      </c>
      <c r="G10" s="79"/>
      <c r="H10" s="79"/>
      <c r="I10" s="79"/>
      <c r="J10" s="79"/>
      <c r="K10" s="79"/>
      <c r="L10" s="79"/>
      <c r="M10" s="69"/>
      <c r="N10" s="82" t="s">
        <v>29</v>
      </c>
      <c r="O10" s="83"/>
      <c r="P10" s="7" t="s">
        <v>30</v>
      </c>
      <c r="Q10" s="7"/>
    </row>
    <row r="11" spans="1:17" ht="12.75">
      <c r="A11" s="84" t="s">
        <v>31</v>
      </c>
      <c r="B11" s="85"/>
      <c r="C11" s="85"/>
      <c r="D11" s="85"/>
      <c r="E11" s="86"/>
      <c r="F11" s="9">
        <f>E10*F9</f>
        <v>2052.48</v>
      </c>
      <c r="G11" s="9">
        <f>G9*E10</f>
        <v>2770.8480000000004</v>
      </c>
      <c r="H11" s="9">
        <f>H9*E10</f>
        <v>855.2</v>
      </c>
      <c r="I11" s="9">
        <f>I8*E10</f>
        <v>684.1600000000001</v>
      </c>
      <c r="J11" s="9">
        <f>E10*J9</f>
        <v>2890.576</v>
      </c>
      <c r="K11" s="9">
        <f>K9*E10</f>
        <v>3762.8800000000006</v>
      </c>
      <c r="L11" s="9">
        <v>0</v>
      </c>
      <c r="M11" s="9">
        <f>M8*E10</f>
        <v>667.056</v>
      </c>
      <c r="N11" s="9">
        <f>N8*E10</f>
        <v>4703.6</v>
      </c>
      <c r="O11" s="9">
        <f>E10*O9</f>
        <v>7269.200000000001</v>
      </c>
      <c r="P11" s="9">
        <v>0</v>
      </c>
      <c r="Q11" s="9">
        <f>F11+G11+H11+I11+J11+K11+L11+M11+N11+O11</f>
        <v>25656.000000000004</v>
      </c>
    </row>
    <row r="12" spans="1:17" ht="12.75">
      <c r="A12" s="87" t="s">
        <v>32</v>
      </c>
      <c r="B12" s="87"/>
      <c r="C12" s="87"/>
      <c r="D12" s="87"/>
      <c r="E12" s="88"/>
      <c r="F12" s="89" t="s">
        <v>33</v>
      </c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1"/>
    </row>
    <row r="13" spans="1:17" ht="12.75">
      <c r="A13" s="95" t="s">
        <v>34</v>
      </c>
      <c r="B13" s="95"/>
      <c r="C13" s="95"/>
      <c r="D13" s="96"/>
      <c r="E13" s="10">
        <v>149862.27</v>
      </c>
      <c r="F13" s="37"/>
      <c r="G13" s="38"/>
      <c r="H13" s="11"/>
      <c r="I13" s="38"/>
      <c r="J13" s="38"/>
      <c r="K13" s="38"/>
      <c r="L13" s="38"/>
      <c r="M13" s="38"/>
      <c r="N13" s="38"/>
      <c r="O13" s="38"/>
      <c r="P13" s="38"/>
      <c r="Q13" s="39"/>
    </row>
    <row r="14" spans="1:18" ht="12.75">
      <c r="A14" s="27"/>
      <c r="B14" s="97" t="s">
        <v>46</v>
      </c>
      <c r="C14" s="97"/>
      <c r="D14" s="28" t="s">
        <v>32</v>
      </c>
      <c r="E14" s="29" t="s">
        <v>13</v>
      </c>
      <c r="F14" s="37"/>
      <c r="G14" s="38"/>
      <c r="H14" s="11"/>
      <c r="I14" s="38"/>
      <c r="J14" s="38"/>
      <c r="K14" s="38"/>
      <c r="L14" s="38"/>
      <c r="M14" s="38"/>
      <c r="N14" s="38"/>
      <c r="O14" s="38"/>
      <c r="P14" s="38"/>
      <c r="Q14" s="39"/>
      <c r="R14" s="19"/>
    </row>
    <row r="15" spans="1:18" ht="12.75">
      <c r="A15" s="12" t="s">
        <v>35</v>
      </c>
      <c r="B15" s="80">
        <v>22235.2</v>
      </c>
      <c r="C15" s="81"/>
      <c r="D15" s="30">
        <v>11810.5</v>
      </c>
      <c r="E15" s="31"/>
      <c r="F15" s="13">
        <v>2052.48</v>
      </c>
      <c r="G15" s="13">
        <v>2763.45</v>
      </c>
      <c r="H15" s="14">
        <v>855.2</v>
      </c>
      <c r="I15" s="13">
        <v>1400</v>
      </c>
      <c r="J15" s="13">
        <v>2890.576</v>
      </c>
      <c r="K15" s="13">
        <v>3762.8800000000006</v>
      </c>
      <c r="L15" s="13">
        <v>0</v>
      </c>
      <c r="M15" s="13">
        <v>0</v>
      </c>
      <c r="N15" s="32">
        <v>0</v>
      </c>
      <c r="O15" s="32">
        <v>0</v>
      </c>
      <c r="P15" s="13">
        <v>0</v>
      </c>
      <c r="Q15" s="15">
        <f aca="true" t="shared" si="0" ref="Q15:Q26">SUM(F15:P15)</f>
        <v>13724.586000000001</v>
      </c>
      <c r="R15" s="2"/>
    </row>
    <row r="16" spans="1:18" ht="12.75">
      <c r="A16" s="12" t="s">
        <v>36</v>
      </c>
      <c r="B16" s="80">
        <v>22235.2</v>
      </c>
      <c r="C16" s="92"/>
      <c r="D16" s="30">
        <v>21079.1</v>
      </c>
      <c r="E16" s="31"/>
      <c r="F16" s="13">
        <v>2052.48</v>
      </c>
      <c r="G16" s="13">
        <v>2763.45</v>
      </c>
      <c r="H16" s="14">
        <v>855.2</v>
      </c>
      <c r="I16" s="13">
        <v>1400</v>
      </c>
      <c r="J16" s="13">
        <v>2890.576</v>
      </c>
      <c r="K16" s="13">
        <v>3762.8800000000006</v>
      </c>
      <c r="L16" s="13">
        <v>0</v>
      </c>
      <c r="M16" s="13">
        <v>0</v>
      </c>
      <c r="N16" s="32">
        <v>0</v>
      </c>
      <c r="O16" s="32">
        <v>0</v>
      </c>
      <c r="P16" s="13">
        <v>0</v>
      </c>
      <c r="Q16" s="15">
        <f t="shared" si="0"/>
        <v>13724.586000000001</v>
      </c>
      <c r="R16" s="2"/>
    </row>
    <row r="17" spans="1:18" ht="12.75">
      <c r="A17" s="12" t="s">
        <v>6</v>
      </c>
      <c r="B17" s="80">
        <v>22235.2</v>
      </c>
      <c r="C17" s="92"/>
      <c r="D17" s="30">
        <v>17460.190000000002</v>
      </c>
      <c r="E17" s="31"/>
      <c r="F17" s="13">
        <v>2052.48</v>
      </c>
      <c r="G17" s="13">
        <v>2763.45</v>
      </c>
      <c r="H17" s="14">
        <v>855.2</v>
      </c>
      <c r="I17" s="13">
        <v>1400</v>
      </c>
      <c r="J17" s="13">
        <v>2890.576</v>
      </c>
      <c r="K17" s="13">
        <v>3762.8800000000006</v>
      </c>
      <c r="L17" s="13">
        <v>0</v>
      </c>
      <c r="M17" s="13">
        <v>0</v>
      </c>
      <c r="N17" s="32">
        <v>0</v>
      </c>
      <c r="O17" s="32">
        <v>0</v>
      </c>
      <c r="P17" s="13">
        <v>0</v>
      </c>
      <c r="Q17" s="15">
        <f t="shared" si="0"/>
        <v>13724.586000000001</v>
      </c>
      <c r="R17" s="2"/>
    </row>
    <row r="18" spans="1:18" ht="12.75">
      <c r="A18" s="12" t="s">
        <v>37</v>
      </c>
      <c r="B18" s="80">
        <v>22235.2</v>
      </c>
      <c r="C18" s="92"/>
      <c r="D18" s="30">
        <v>17457.9</v>
      </c>
      <c r="E18" s="31"/>
      <c r="F18" s="13">
        <v>2052.48</v>
      </c>
      <c r="G18" s="13">
        <v>2763.45</v>
      </c>
      <c r="H18" s="14">
        <v>855.2</v>
      </c>
      <c r="I18" s="13">
        <v>700</v>
      </c>
      <c r="J18" s="13">
        <v>2890.576</v>
      </c>
      <c r="K18" s="13">
        <v>3762.8800000000006</v>
      </c>
      <c r="L18" s="13">
        <v>0</v>
      </c>
      <c r="M18" s="13">
        <v>0</v>
      </c>
      <c r="N18" s="32">
        <v>0</v>
      </c>
      <c r="O18" s="32">
        <v>0</v>
      </c>
      <c r="P18" s="13">
        <v>0</v>
      </c>
      <c r="Q18" s="15">
        <f t="shared" si="0"/>
        <v>13024.586000000001</v>
      </c>
      <c r="R18" s="2"/>
    </row>
    <row r="19" spans="1:18" ht="12.75">
      <c r="A19" s="12" t="s">
        <v>3</v>
      </c>
      <c r="B19" s="80">
        <v>22235.2</v>
      </c>
      <c r="C19" s="92"/>
      <c r="D19" s="30">
        <v>13822.77</v>
      </c>
      <c r="E19" s="31"/>
      <c r="F19" s="13">
        <v>2052.48</v>
      </c>
      <c r="G19" s="13">
        <v>2763.45</v>
      </c>
      <c r="H19" s="14">
        <v>855.2</v>
      </c>
      <c r="I19" s="13">
        <v>0</v>
      </c>
      <c r="J19" s="13">
        <v>2890.576</v>
      </c>
      <c r="K19" s="13">
        <v>3762.8800000000006</v>
      </c>
      <c r="L19" s="13">
        <v>0</v>
      </c>
      <c r="M19" s="13">
        <v>0</v>
      </c>
      <c r="N19" s="32">
        <v>6455</v>
      </c>
      <c r="O19" s="32">
        <v>0</v>
      </c>
      <c r="P19" s="13">
        <v>0</v>
      </c>
      <c r="Q19" s="15">
        <f t="shared" si="0"/>
        <v>18779.586000000003</v>
      </c>
      <c r="R19" s="2"/>
    </row>
    <row r="20" spans="1:18" ht="12.75">
      <c r="A20" s="12" t="s">
        <v>4</v>
      </c>
      <c r="B20" s="80">
        <v>22235.2</v>
      </c>
      <c r="C20" s="92"/>
      <c r="D20" s="30">
        <v>29409.760000000002</v>
      </c>
      <c r="E20" s="31"/>
      <c r="F20" s="13">
        <v>2052.48</v>
      </c>
      <c r="G20" s="13">
        <v>2763.45</v>
      </c>
      <c r="H20" s="14">
        <v>855.2</v>
      </c>
      <c r="I20" s="13">
        <v>0</v>
      </c>
      <c r="J20" s="13">
        <v>2890.576</v>
      </c>
      <c r="K20" s="13">
        <v>3762.8800000000006</v>
      </c>
      <c r="L20" s="13">
        <v>0</v>
      </c>
      <c r="M20" s="13">
        <v>3447</v>
      </c>
      <c r="N20" s="32">
        <v>0</v>
      </c>
      <c r="O20" s="32">
        <v>0</v>
      </c>
      <c r="P20" s="13">
        <v>0</v>
      </c>
      <c r="Q20" s="15">
        <f t="shared" si="0"/>
        <v>15771.586000000001</v>
      </c>
      <c r="R20" s="2"/>
    </row>
    <row r="21" spans="1:18" ht="12.75">
      <c r="A21" s="12" t="s">
        <v>5</v>
      </c>
      <c r="B21" s="80">
        <v>25656</v>
      </c>
      <c r="C21" s="92"/>
      <c r="D21" s="30">
        <v>36697.44</v>
      </c>
      <c r="E21" s="31"/>
      <c r="F21" s="13">
        <v>2052.48</v>
      </c>
      <c r="G21" s="13">
        <v>2763.45</v>
      </c>
      <c r="H21" s="14">
        <v>855.2</v>
      </c>
      <c r="I21" s="13">
        <v>0</v>
      </c>
      <c r="J21" s="13">
        <v>2890.576</v>
      </c>
      <c r="K21" s="13">
        <v>3762.8800000000006</v>
      </c>
      <c r="L21" s="13">
        <v>0</v>
      </c>
      <c r="M21" s="13">
        <v>139560</v>
      </c>
      <c r="N21" s="32">
        <v>8192</v>
      </c>
      <c r="O21" s="32">
        <v>0</v>
      </c>
      <c r="P21" s="13">
        <v>0</v>
      </c>
      <c r="Q21" s="15">
        <f t="shared" si="0"/>
        <v>160076.586</v>
      </c>
      <c r="R21" s="2"/>
    </row>
    <row r="22" spans="1:18" ht="12.75">
      <c r="A22" s="12" t="s">
        <v>8</v>
      </c>
      <c r="B22" s="80">
        <v>25656</v>
      </c>
      <c r="C22" s="92"/>
      <c r="D22" s="30">
        <v>19133.23</v>
      </c>
      <c r="E22" s="31"/>
      <c r="F22" s="13">
        <v>2052.48</v>
      </c>
      <c r="G22" s="13">
        <f>2763.45+1725</f>
        <v>4488.45</v>
      </c>
      <c r="H22" s="14">
        <v>855.2</v>
      </c>
      <c r="I22" s="13">
        <v>0</v>
      </c>
      <c r="J22" s="13">
        <v>2890.576</v>
      </c>
      <c r="K22" s="13">
        <v>3762.8800000000006</v>
      </c>
      <c r="L22" s="13">
        <v>0</v>
      </c>
      <c r="M22" s="13">
        <f>25000+1500+1500+4467</f>
        <v>32467</v>
      </c>
      <c r="N22" s="32">
        <v>0</v>
      </c>
      <c r="O22" s="32">
        <v>0</v>
      </c>
      <c r="P22" s="13">
        <v>0</v>
      </c>
      <c r="Q22" s="15">
        <f t="shared" si="0"/>
        <v>46516.586</v>
      </c>
      <c r="R22" s="2"/>
    </row>
    <row r="23" spans="1:18" ht="12.75">
      <c r="A23" s="12" t="s">
        <v>38</v>
      </c>
      <c r="B23" s="80">
        <v>25656</v>
      </c>
      <c r="C23" s="92"/>
      <c r="D23" s="30">
        <v>29470.56</v>
      </c>
      <c r="E23" s="31"/>
      <c r="F23" s="13">
        <v>2052.48</v>
      </c>
      <c r="G23" s="13">
        <v>2763.45</v>
      </c>
      <c r="H23" s="14">
        <v>855.2</v>
      </c>
      <c r="I23" s="13">
        <v>0</v>
      </c>
      <c r="J23" s="13">
        <v>2890.576</v>
      </c>
      <c r="K23" s="13">
        <v>3762.8800000000006</v>
      </c>
      <c r="L23" s="13">
        <v>0</v>
      </c>
      <c r="M23" s="13">
        <f>500+1757.95+3447</f>
        <v>5704.95</v>
      </c>
      <c r="N23" s="32">
        <v>0</v>
      </c>
      <c r="O23" s="32">
        <v>0</v>
      </c>
      <c r="P23" s="13">
        <v>0</v>
      </c>
      <c r="Q23" s="15">
        <f t="shared" si="0"/>
        <v>18029.536</v>
      </c>
      <c r="R23" s="2"/>
    </row>
    <row r="24" spans="1:18" ht="12.75">
      <c r="A24" s="12" t="s">
        <v>39</v>
      </c>
      <c r="B24" s="80">
        <v>25656</v>
      </c>
      <c r="C24" s="92"/>
      <c r="D24" s="30">
        <v>23165.48</v>
      </c>
      <c r="E24" s="31"/>
      <c r="F24" s="13">
        <v>2052.48</v>
      </c>
      <c r="G24" s="13">
        <v>2763.45</v>
      </c>
      <c r="H24" s="14">
        <v>855.2</v>
      </c>
      <c r="I24" s="13">
        <v>750</v>
      </c>
      <c r="J24" s="13">
        <v>2890.576</v>
      </c>
      <c r="K24" s="13">
        <v>3762.8800000000006</v>
      </c>
      <c r="L24" s="13">
        <v>0</v>
      </c>
      <c r="M24" s="13">
        <v>42578</v>
      </c>
      <c r="N24" s="32">
        <v>1566</v>
      </c>
      <c r="O24" s="32">
        <v>0</v>
      </c>
      <c r="P24" s="13">
        <v>0</v>
      </c>
      <c r="Q24" s="15">
        <f t="shared" si="0"/>
        <v>57218.586</v>
      </c>
      <c r="R24" s="2"/>
    </row>
    <row r="25" spans="1:17" ht="12.75">
      <c r="A25" s="12" t="s">
        <v>40</v>
      </c>
      <c r="B25" s="80">
        <v>25656</v>
      </c>
      <c r="C25" s="92"/>
      <c r="D25" s="30">
        <v>20972.03</v>
      </c>
      <c r="E25" s="31"/>
      <c r="F25" s="13">
        <v>2052.48</v>
      </c>
      <c r="G25" s="13">
        <v>2763.45</v>
      </c>
      <c r="H25" s="14">
        <v>855.2</v>
      </c>
      <c r="I25" s="13">
        <v>1500</v>
      </c>
      <c r="J25" s="13">
        <v>2890.576</v>
      </c>
      <c r="K25" s="13">
        <v>3762.8800000000006</v>
      </c>
      <c r="L25" s="13">
        <v>0</v>
      </c>
      <c r="M25" s="13">
        <v>0</v>
      </c>
      <c r="N25" s="32">
        <f>1549+2224</f>
        <v>3773</v>
      </c>
      <c r="O25" s="32">
        <v>0</v>
      </c>
      <c r="P25" s="13">
        <v>0</v>
      </c>
      <c r="Q25" s="15">
        <f t="shared" si="0"/>
        <v>17597.586000000003</v>
      </c>
    </row>
    <row r="26" spans="1:17" ht="12.75">
      <c r="A26" s="12" t="s">
        <v>41</v>
      </c>
      <c r="B26" s="80">
        <v>25656</v>
      </c>
      <c r="C26" s="92"/>
      <c r="D26" s="30">
        <v>24103.52</v>
      </c>
      <c r="E26" s="31"/>
      <c r="F26" s="13">
        <v>2052.48</v>
      </c>
      <c r="G26" s="13">
        <v>2763.45</v>
      </c>
      <c r="H26" s="14">
        <v>855.2</v>
      </c>
      <c r="I26" s="13">
        <v>1500</v>
      </c>
      <c r="J26" s="13">
        <v>2890.576</v>
      </c>
      <c r="K26" s="13">
        <v>3762.8800000000006</v>
      </c>
      <c r="L26" s="13">
        <v>0</v>
      </c>
      <c r="M26" s="13">
        <v>570</v>
      </c>
      <c r="N26" s="32">
        <v>0</v>
      </c>
      <c r="O26" s="32">
        <v>0</v>
      </c>
      <c r="P26" s="13">
        <v>0</v>
      </c>
      <c r="Q26" s="15">
        <f t="shared" si="0"/>
        <v>14394.586000000001</v>
      </c>
    </row>
    <row r="27" spans="1:17" ht="24">
      <c r="A27" s="16" t="s">
        <v>42</v>
      </c>
      <c r="B27" s="80">
        <v>0</v>
      </c>
      <c r="C27" s="92"/>
      <c r="D27" s="30">
        <f>900+900+900+900</f>
        <v>3600</v>
      </c>
      <c r="E27" s="18"/>
      <c r="F27" s="13"/>
      <c r="G27" s="13"/>
      <c r="H27" s="13"/>
      <c r="I27" s="13"/>
      <c r="J27" s="13"/>
      <c r="K27" s="13"/>
      <c r="L27" s="13"/>
      <c r="M27" s="13"/>
      <c r="N27" s="32"/>
      <c r="O27" s="32"/>
      <c r="P27" s="13"/>
      <c r="Q27" s="15"/>
    </row>
    <row r="28" spans="1:17" ht="12.75">
      <c r="A28" s="17" t="s">
        <v>2</v>
      </c>
      <c r="B28" s="93">
        <f>SUM(B15:B27)</f>
        <v>287347.2</v>
      </c>
      <c r="C28" s="94"/>
      <c r="D28" s="23">
        <f>SUM(D15:D27)</f>
        <v>268182.48000000004</v>
      </c>
      <c r="E28" s="33"/>
      <c r="F28" s="33">
        <f aca="true" t="shared" si="1" ref="F28:Q28">SUM(F15:F27)</f>
        <v>24629.76</v>
      </c>
      <c r="G28" s="33">
        <f t="shared" si="1"/>
        <v>34886.4</v>
      </c>
      <c r="H28" s="33">
        <f t="shared" si="1"/>
        <v>10262.400000000001</v>
      </c>
      <c r="I28" s="33">
        <f t="shared" si="1"/>
        <v>8650</v>
      </c>
      <c r="J28" s="33">
        <f t="shared" si="1"/>
        <v>34686.912000000004</v>
      </c>
      <c r="K28" s="33">
        <f t="shared" si="1"/>
        <v>45154.56</v>
      </c>
      <c r="L28" s="33">
        <f t="shared" si="1"/>
        <v>0</v>
      </c>
      <c r="M28" s="33">
        <f t="shared" si="1"/>
        <v>224326.95</v>
      </c>
      <c r="N28" s="23">
        <f t="shared" si="1"/>
        <v>19986</v>
      </c>
      <c r="O28" s="23">
        <f t="shared" si="1"/>
        <v>0</v>
      </c>
      <c r="P28" s="33">
        <f t="shared" si="1"/>
        <v>0</v>
      </c>
      <c r="Q28" s="34">
        <f t="shared" si="1"/>
        <v>402582.9820000001</v>
      </c>
    </row>
    <row r="29" spans="1:17" ht="12.75">
      <c r="A29" s="22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 t="s">
        <v>43</v>
      </c>
      <c r="P29" s="98">
        <f>SUM(E13+D28-Q28)</f>
        <v>15461.767999999924</v>
      </c>
      <c r="Q29" s="98"/>
    </row>
    <row r="30" spans="1:3" ht="12.75">
      <c r="A30" t="s">
        <v>4</v>
      </c>
      <c r="B30">
        <v>3447</v>
      </c>
      <c r="C30" t="s">
        <v>44</v>
      </c>
    </row>
    <row r="31" spans="1:3" ht="12.75">
      <c r="A31" t="s">
        <v>5</v>
      </c>
      <c r="B31">
        <v>139560</v>
      </c>
      <c r="C31" t="s">
        <v>54</v>
      </c>
    </row>
    <row r="32" spans="1:4" ht="12.75">
      <c r="A32" t="s">
        <v>8</v>
      </c>
      <c r="B32">
        <v>25000</v>
      </c>
      <c r="C32" t="s">
        <v>14</v>
      </c>
      <c r="D32" s="41"/>
    </row>
    <row r="33" spans="2:12" ht="12.75">
      <c r="B33">
        <v>1500</v>
      </c>
      <c r="C33" t="s">
        <v>55</v>
      </c>
      <c r="L33" s="2"/>
    </row>
    <row r="34" spans="2:3" ht="12.75">
      <c r="B34">
        <v>1500</v>
      </c>
      <c r="C34" t="s">
        <v>56</v>
      </c>
    </row>
    <row r="35" spans="2:3" ht="12.75">
      <c r="B35">
        <v>4467</v>
      </c>
      <c r="C35" t="s">
        <v>12</v>
      </c>
    </row>
    <row r="36" spans="1:3" ht="12.75">
      <c r="A36" t="s">
        <v>9</v>
      </c>
      <c r="B36">
        <v>500</v>
      </c>
      <c r="C36" t="s">
        <v>57</v>
      </c>
    </row>
    <row r="37" spans="2:3" ht="12.75">
      <c r="B37">
        <v>1757.95</v>
      </c>
      <c r="C37" s="20" t="s">
        <v>45</v>
      </c>
    </row>
    <row r="38" spans="2:3" ht="12.75">
      <c r="B38">
        <v>3447</v>
      </c>
      <c r="C38" t="s">
        <v>44</v>
      </c>
    </row>
    <row r="39" spans="1:3" ht="12.75">
      <c r="A39" t="s">
        <v>10</v>
      </c>
      <c r="B39">
        <v>42578</v>
      </c>
      <c r="C39" t="s">
        <v>58</v>
      </c>
    </row>
    <row r="40" spans="1:3" ht="12.75">
      <c r="A40" t="s">
        <v>11</v>
      </c>
      <c r="B40">
        <v>570</v>
      </c>
      <c r="C40" t="s">
        <v>59</v>
      </c>
    </row>
  </sheetData>
  <sheetProtection/>
  <mergeCells count="43">
    <mergeCell ref="B22:C22"/>
    <mergeCell ref="P29:Q29"/>
    <mergeCell ref="B23:C23"/>
    <mergeCell ref="B24:C24"/>
    <mergeCell ref="B25:C25"/>
    <mergeCell ref="B26:C26"/>
    <mergeCell ref="B19:C19"/>
    <mergeCell ref="B20:C20"/>
    <mergeCell ref="B27:C27"/>
    <mergeCell ref="B28:C28"/>
    <mergeCell ref="A13:D13"/>
    <mergeCell ref="B14:C14"/>
    <mergeCell ref="B16:C16"/>
    <mergeCell ref="B17:C17"/>
    <mergeCell ref="B18:C18"/>
    <mergeCell ref="B21:C21"/>
    <mergeCell ref="A10:D10"/>
    <mergeCell ref="F10:M10"/>
    <mergeCell ref="B15:C15"/>
    <mergeCell ref="K6:K7"/>
    <mergeCell ref="N10:O10"/>
    <mergeCell ref="A11:E11"/>
    <mergeCell ref="A12:E12"/>
    <mergeCell ref="F12:Q12"/>
    <mergeCell ref="B6:B7"/>
    <mergeCell ref="C6:C7"/>
    <mergeCell ref="D6:D7"/>
    <mergeCell ref="E6:E7"/>
    <mergeCell ref="A2:Q2"/>
    <mergeCell ref="A3:Q3"/>
    <mergeCell ref="A4:E4"/>
    <mergeCell ref="F4:P4"/>
    <mergeCell ref="B5:E5"/>
    <mergeCell ref="L6:M6"/>
    <mergeCell ref="F5:M5"/>
    <mergeCell ref="N5:O6"/>
    <mergeCell ref="P5:P7"/>
    <mergeCell ref="Q5:Q7"/>
    <mergeCell ref="F6:F7"/>
    <mergeCell ref="G6:G7"/>
    <mergeCell ref="H6:H7"/>
    <mergeCell ref="I6:I7"/>
    <mergeCell ref="J6:J7"/>
  </mergeCells>
  <printOptions/>
  <pageMargins left="0.3541666666666667" right="0.25677083333333334" top="0.27447916666666666" bottom="0.75" header="0.3" footer="0.3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den</cp:lastModifiedBy>
  <cp:lastPrinted>2020-01-28T05:53:44Z</cp:lastPrinted>
  <dcterms:created xsi:type="dcterms:W3CDTF">2011-07-19T05:50:16Z</dcterms:created>
  <dcterms:modified xsi:type="dcterms:W3CDTF">2020-02-10T06:09:42Z</dcterms:modified>
  <cp:category/>
  <cp:version/>
  <cp:contentType/>
  <cp:contentStatus/>
</cp:coreProperties>
</file>