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2225" windowHeight="4275" activeTab="0"/>
  </bookViews>
  <sheets>
    <sheet name="2020" sheetId="1" r:id="rId1"/>
  </sheets>
  <definedNames>
    <definedName name="_xlnm.Print_Area" localSheetId="0">'2020'!$A$3:$R$29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 1 января 19р</t>
        </r>
      </text>
    </comment>
    <comment ref="N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500-ремонт двери выхода на кровлю</t>
        </r>
      </text>
    </comment>
    <comment ref="N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2000-ремонт входных дверей 4 и 7 подъезд</t>
        </r>
      </text>
    </comment>
    <comment ref="N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1200-замена парапета
</t>
        </r>
      </text>
    </comment>
  </commentList>
</comments>
</file>

<file path=xl/sharedStrings.xml><?xml version="1.0" encoding="utf-8"?>
<sst xmlns="http://schemas.openxmlformats.org/spreadsheetml/2006/main" count="101" uniqueCount="59">
  <si>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</si>
  <si>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</si>
  <si>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</si>
  <si>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</si>
  <si>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</si>
  <si>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</si>
  <si>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</si>
  <si>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</si>
  <si>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</si>
  <si>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</si>
  <si>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</si>
  <si>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</si>
  <si>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</si>
  <si>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</si>
  <si>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</si>
  <si>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</si>
  <si>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х/в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</si>
  <si>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</si>
  <si>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</si>
  <si>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</si>
  <si>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</si>
  <si>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</si>
  <si>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</si>
  <si>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</si>
  <si>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</si>
  <si>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</si>
  <si>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</si>
  <si>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</si>
  <si>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</si>
  <si>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</si>
  <si>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</si>
  <si>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</si>
  <si>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</si>
  <si>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</si>
  <si>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</si>
  <si>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</si>
  <si>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</si>
  <si>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</si>
  <si>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</si>
  <si>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</si>
  <si>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</si>
  <si>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</si>
  <si>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</si>
  <si>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</si>
  <si>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</si>
  <si>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</si>
  <si>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</si>
  <si>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</si>
  <si>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</si>
  <si>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</si>
  <si>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</si>
  <si>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</si>
  <si>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г/в</t>
  </si>
  <si>
    <t>Работы по уборке придомовой территории</t>
  </si>
  <si>
    <t>общехозяйственные расходы</t>
  </si>
  <si>
    <t>Информация о доходах и расходах по дому __Быкова 83/1__на 2020год.</t>
  </si>
  <si>
    <t>ремонт двери выхода на кровлю</t>
  </si>
  <si>
    <t>ремонт входных дверей 4 и 7 подъезд</t>
  </si>
  <si>
    <t>замена парапета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</si>
</sst>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0.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_р_."/>
    <numFmt numFmtId="185" formatCode="#,##0.00&quot;р.&quot;"/>
    <numFmt numFmtId="186" formatCode="#,##0&quot;р.&quot;"/>
    <numFmt numFmtId="187" formatCode="#,##0.0_р_."/>
    <numFmt numFmtId="188" formatCode="#,##0_р_."/>
    <numFmt numFmtId="189" formatCode="0.0000"/>
    <numFmt numFmtId="190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4" fontId="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6" fillId="36" borderId="10" xfId="0" applyNumberFormat="1" applyFont="1" applyFill="1" applyBorder="1" applyAlignment="1">
      <alignment horizontal="left"/>
    </xf>
    <xf numFmtId="172" fontId="4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172" fontId="1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0" fontId="8" fillId="33" borderId="17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/>
    </xf>
    <xf numFmtId="2" fontId="0" fillId="32" borderId="0" xfId="0" applyNumberFormat="1" applyFill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18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2" fontId="1" fillId="38" borderId="17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172" fontId="1" fillId="38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3:R42"/>
  <sheetViews>
    <sheetView tabSelected="1" workbookViewId="0" topLeftCell="A13">
      <selection activeCell="I20" sqref="I20"/>
    </sheetView>
  </sheetViews>
  <sheetFormatPr defaultColWidth="9.00390625" defaultRowHeight="12.75"/>
  <cols>
    <col min="1" max="1" width="7.75390625" style="0" customWidth="1"/>
    <col min="2" max="2" width="6.00390625" style="0" customWidth="1"/>
    <col min="3" max="3" width="6.75390625" style="0" customWidth="1"/>
    <col min="4" max="4" width="10.00390625" style="0" customWidth="1"/>
    <col min="8" max="8" width="10.00390625" style="0" customWidth="1"/>
    <col min="9" max="9" width="8.25390625" style="0" customWidth="1"/>
    <col min="10" max="10" width="8.875" style="0" customWidth="1"/>
    <col min="11" max="12" width="10.125" style="0" customWidth="1"/>
    <col min="13" max="13" width="10.00390625" style="0" customWidth="1"/>
    <col min="15" max="15" width="8.375" style="0" customWidth="1"/>
    <col min="17" max="17" width="9.25390625" style="0" customWidth="1"/>
    <col min="18" max="18" width="8.375" style="0" customWidth="1"/>
  </cols>
  <sheetData>
    <row r="3" spans="1:18" ht="15.75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2.75">
      <c r="A5" s="61"/>
      <c r="B5" s="62"/>
      <c r="C5" s="62"/>
      <c r="D5" s="62"/>
      <c r="E5" s="63"/>
      <c r="F5" s="64" t="s">
        <v>19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4"/>
    </row>
    <row r="6" spans="1:18" ht="12.75">
      <c r="A6" s="7"/>
      <c r="B6" s="67" t="s">
        <v>20</v>
      </c>
      <c r="C6" s="68"/>
      <c r="D6" s="68"/>
      <c r="E6" s="69"/>
      <c r="F6" s="70" t="s">
        <v>0</v>
      </c>
      <c r="G6" s="71"/>
      <c r="H6" s="71"/>
      <c r="I6" s="71"/>
      <c r="J6" s="71"/>
      <c r="K6" s="71"/>
      <c r="L6" s="71"/>
      <c r="M6" s="71"/>
      <c r="N6" s="71"/>
      <c r="O6" s="72" t="s">
        <v>21</v>
      </c>
      <c r="P6" s="73"/>
      <c r="Q6" s="47" t="s">
        <v>22</v>
      </c>
      <c r="R6" s="50" t="s">
        <v>8</v>
      </c>
    </row>
    <row r="7" spans="1:18" ht="12.75">
      <c r="A7" s="8"/>
      <c r="B7" s="53" t="s">
        <v>23</v>
      </c>
      <c r="C7" s="53" t="s">
        <v>4</v>
      </c>
      <c r="D7" s="53" t="s">
        <v>48</v>
      </c>
      <c r="E7" s="80">
        <v>0</v>
      </c>
      <c r="F7" s="55" t="s">
        <v>24</v>
      </c>
      <c r="G7" s="55" t="s">
        <v>53</v>
      </c>
      <c r="H7" s="55" t="s">
        <v>25</v>
      </c>
      <c r="I7" s="55" t="s">
        <v>26</v>
      </c>
      <c r="J7" s="55" t="s">
        <v>27</v>
      </c>
      <c r="K7" s="55" t="s">
        <v>28</v>
      </c>
      <c r="L7" s="55" t="s">
        <v>54</v>
      </c>
      <c r="M7" s="57" t="s">
        <v>29</v>
      </c>
      <c r="N7" s="58"/>
      <c r="O7" s="74"/>
      <c r="P7" s="75"/>
      <c r="Q7" s="48"/>
      <c r="R7" s="51"/>
    </row>
    <row r="8" spans="1:18" ht="84">
      <c r="A8" s="10"/>
      <c r="B8" s="54"/>
      <c r="C8" s="54"/>
      <c r="D8" s="54"/>
      <c r="E8" s="81"/>
      <c r="F8" s="56"/>
      <c r="G8" s="56"/>
      <c r="H8" s="56"/>
      <c r="I8" s="56"/>
      <c r="J8" s="56"/>
      <c r="K8" s="56"/>
      <c r="L8" s="56"/>
      <c r="M8" s="17" t="s">
        <v>49</v>
      </c>
      <c r="N8" s="17" t="s">
        <v>50</v>
      </c>
      <c r="O8" s="9" t="s">
        <v>30</v>
      </c>
      <c r="P8" s="9" t="s">
        <v>31</v>
      </c>
      <c r="Q8" s="49"/>
      <c r="R8" s="52"/>
    </row>
    <row r="9" spans="1:18" ht="12.75">
      <c r="A9" s="41">
        <v>2020</v>
      </c>
      <c r="B9" s="42">
        <v>10.5</v>
      </c>
      <c r="C9" s="42">
        <v>7</v>
      </c>
      <c r="D9" s="42">
        <v>1.5</v>
      </c>
      <c r="E9" s="18">
        <f>SUM(B9:D9)</f>
        <v>19</v>
      </c>
      <c r="F9" s="40">
        <v>1.2</v>
      </c>
      <c r="G9" s="40">
        <v>1.45</v>
      </c>
      <c r="H9" s="40">
        <v>1.8</v>
      </c>
      <c r="I9" s="40">
        <v>0.2</v>
      </c>
      <c r="J9" s="40">
        <v>1.78</v>
      </c>
      <c r="K9" s="40">
        <v>1.45</v>
      </c>
      <c r="L9" s="40">
        <v>2.37</v>
      </c>
      <c r="M9" s="40">
        <v>0</v>
      </c>
      <c r="N9" s="40">
        <v>0.25</v>
      </c>
      <c r="O9" s="19">
        <v>3.5</v>
      </c>
      <c r="P9" s="19">
        <v>3.5</v>
      </c>
      <c r="Q9" s="20">
        <v>1.5</v>
      </c>
      <c r="R9" s="21">
        <f>SUM(F9:Q9)</f>
        <v>19</v>
      </c>
    </row>
    <row r="10" spans="1:18" ht="12.75">
      <c r="A10" s="76" t="s">
        <v>32</v>
      </c>
      <c r="B10" s="77"/>
      <c r="C10" s="77"/>
      <c r="D10" s="78"/>
      <c r="E10" s="18">
        <v>5745.6</v>
      </c>
      <c r="F10" s="57" t="s">
        <v>33</v>
      </c>
      <c r="G10" s="79"/>
      <c r="H10" s="79"/>
      <c r="I10" s="79"/>
      <c r="J10" s="79"/>
      <c r="K10" s="79"/>
      <c r="L10" s="79"/>
      <c r="M10" s="79"/>
      <c r="N10" s="58"/>
      <c r="O10" s="82" t="s">
        <v>34</v>
      </c>
      <c r="P10" s="83"/>
      <c r="Q10" s="21" t="s">
        <v>35</v>
      </c>
      <c r="R10" s="21"/>
    </row>
    <row r="11" spans="1:18" ht="12.75">
      <c r="A11" s="84" t="s">
        <v>36</v>
      </c>
      <c r="B11" s="85"/>
      <c r="C11" s="85"/>
      <c r="D11" s="85"/>
      <c r="E11" s="86"/>
      <c r="F11" s="22">
        <f>E10*F9</f>
        <v>6894.72</v>
      </c>
      <c r="G11" s="22">
        <f>E10*G9</f>
        <v>8331.12</v>
      </c>
      <c r="H11" s="22">
        <f>E10*H9</f>
        <v>10342.080000000002</v>
      </c>
      <c r="I11" s="22">
        <f>E10*I9</f>
        <v>1149.1200000000001</v>
      </c>
      <c r="J11" s="22">
        <f>E10*J9</f>
        <v>10227.168000000001</v>
      </c>
      <c r="K11" s="22">
        <f>E10*K9</f>
        <v>8331.12</v>
      </c>
      <c r="L11" s="22">
        <f>E10*L9</f>
        <v>13617.072000000002</v>
      </c>
      <c r="M11" s="22">
        <f>E10*M9</f>
        <v>0</v>
      </c>
      <c r="N11" s="22">
        <f>E10*N9</f>
        <v>1436.4</v>
      </c>
      <c r="O11" s="22">
        <f>E10*O9</f>
        <v>20109.600000000002</v>
      </c>
      <c r="P11" s="22">
        <f>E10*P9</f>
        <v>20109.600000000002</v>
      </c>
      <c r="Q11" s="22">
        <f>E10*Q9</f>
        <v>8618.400000000001</v>
      </c>
      <c r="R11" s="22">
        <f>SUM(F11:Q11)</f>
        <v>109166.40000000002</v>
      </c>
    </row>
    <row r="12" spans="1:18" ht="12.75">
      <c r="A12" s="87" t="s">
        <v>37</v>
      </c>
      <c r="B12" s="87"/>
      <c r="C12" s="87"/>
      <c r="D12" s="87"/>
      <c r="E12" s="88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</row>
    <row r="13" spans="1:18" ht="12.75">
      <c r="A13" s="92" t="s">
        <v>38</v>
      </c>
      <c r="B13" s="92"/>
      <c r="C13" s="92"/>
      <c r="D13" s="93"/>
      <c r="E13" s="15">
        <v>-289603.18000000017</v>
      </c>
      <c r="F13" s="45"/>
      <c r="G13" s="23"/>
      <c r="H13" s="24"/>
      <c r="I13" s="23"/>
      <c r="J13" s="23"/>
      <c r="K13" s="23"/>
      <c r="L13" s="23"/>
      <c r="M13" s="23"/>
      <c r="N13" s="23"/>
      <c r="O13" s="23"/>
      <c r="P13" s="23"/>
      <c r="Q13" s="23"/>
      <c r="R13" s="25"/>
    </row>
    <row r="14" spans="1:18" ht="12.75">
      <c r="A14" s="26"/>
      <c r="B14" s="94" t="s">
        <v>47</v>
      </c>
      <c r="C14" s="94"/>
      <c r="D14" s="27" t="s">
        <v>37</v>
      </c>
      <c r="E14" s="28" t="s">
        <v>18</v>
      </c>
      <c r="F14" s="45"/>
      <c r="G14" s="23"/>
      <c r="H14" s="24"/>
      <c r="I14" s="23"/>
      <c r="J14" s="23"/>
      <c r="K14" s="23"/>
      <c r="L14" s="23"/>
      <c r="M14" s="23"/>
      <c r="N14" s="23"/>
      <c r="O14" s="23"/>
      <c r="P14" s="23"/>
      <c r="Q14" s="23"/>
      <c r="R14" s="25"/>
    </row>
    <row r="15" spans="1:18" ht="12.75">
      <c r="A15" s="29" t="s">
        <v>39</v>
      </c>
      <c r="B15" s="95">
        <v>124806.02</v>
      </c>
      <c r="C15" s="96"/>
      <c r="D15" s="30">
        <v>73687.05</v>
      </c>
      <c r="E15" s="31"/>
      <c r="F15" s="32">
        <v>6894.72</v>
      </c>
      <c r="G15" s="32">
        <v>8290.35</v>
      </c>
      <c r="H15" s="33">
        <v>10342.08</v>
      </c>
      <c r="I15" s="32">
        <v>1500</v>
      </c>
      <c r="J15" s="32">
        <v>10227.17</v>
      </c>
      <c r="K15" s="32">
        <v>8330.4</v>
      </c>
      <c r="L15" s="32">
        <v>13617.07</v>
      </c>
      <c r="M15" s="32">
        <f>1219.55+7199.65+1802.65</f>
        <v>10221.849999999999</v>
      </c>
      <c r="N15" s="32">
        <v>500</v>
      </c>
      <c r="O15" s="14">
        <f>3823+3315+466+533</f>
        <v>8137</v>
      </c>
      <c r="P15" s="14">
        <v>0</v>
      </c>
      <c r="Q15" s="32">
        <v>8618.400000000001</v>
      </c>
      <c r="R15" s="34">
        <f>SUM(F15:Q15)</f>
        <v>86679.04000000001</v>
      </c>
    </row>
    <row r="16" spans="1:18" ht="12.75">
      <c r="A16" s="29" t="s">
        <v>40</v>
      </c>
      <c r="B16" s="95">
        <v>119272.57</v>
      </c>
      <c r="C16" s="97"/>
      <c r="D16" s="30">
        <v>109024.03</v>
      </c>
      <c r="E16" s="31"/>
      <c r="F16" s="32">
        <v>6894.72</v>
      </c>
      <c r="G16" s="32">
        <v>8290.35</v>
      </c>
      <c r="H16" s="33">
        <v>10342.08</v>
      </c>
      <c r="I16" s="32">
        <v>1500</v>
      </c>
      <c r="J16" s="32">
        <v>10227.17</v>
      </c>
      <c r="K16" s="32">
        <v>8330.4</v>
      </c>
      <c r="L16" s="32">
        <v>13617.07</v>
      </c>
      <c r="M16" s="32">
        <f>1931.11+603.72+8130.28</f>
        <v>10665.11</v>
      </c>
      <c r="N16" s="32">
        <v>2000</v>
      </c>
      <c r="O16" s="14">
        <f>625+2732+2474</f>
        <v>5831</v>
      </c>
      <c r="P16" s="14">
        <v>0</v>
      </c>
      <c r="Q16" s="32">
        <v>8618.400000000001</v>
      </c>
      <c r="R16" s="34">
        <f>SUM(F16:Q16)</f>
        <v>86316.29999999999</v>
      </c>
    </row>
    <row r="17" spans="1:18" ht="12.75">
      <c r="A17" s="29" t="s">
        <v>2</v>
      </c>
      <c r="B17" s="95">
        <v>119715.08</v>
      </c>
      <c r="C17" s="97"/>
      <c r="D17" s="30">
        <v>107640.49</v>
      </c>
      <c r="E17" s="31"/>
      <c r="F17" s="32">
        <v>6894.72</v>
      </c>
      <c r="G17" s="32">
        <v>8290.35</v>
      </c>
      <c r="H17" s="33">
        <v>10342.08</v>
      </c>
      <c r="I17" s="32">
        <v>1500</v>
      </c>
      <c r="J17" s="32">
        <v>10227.17</v>
      </c>
      <c r="K17" s="32">
        <v>8330.4</v>
      </c>
      <c r="L17" s="32">
        <v>13617.07</v>
      </c>
      <c r="M17" s="32">
        <f>6882.5+6282.91+2106.25</f>
        <v>15271.66</v>
      </c>
      <c r="N17" s="32">
        <v>1200</v>
      </c>
      <c r="O17" s="14">
        <f>2607+533</f>
        <v>3140</v>
      </c>
      <c r="P17" s="14">
        <v>0</v>
      </c>
      <c r="Q17" s="32">
        <v>8618.400000000001</v>
      </c>
      <c r="R17" s="34">
        <f>SUM(F17:Q17)</f>
        <v>87431.85</v>
      </c>
    </row>
    <row r="18" spans="1:18" ht="12.75">
      <c r="A18" s="29" t="s">
        <v>41</v>
      </c>
      <c r="B18" s="95"/>
      <c r="C18" s="97"/>
      <c r="D18" s="30"/>
      <c r="E18" s="31"/>
      <c r="F18" s="32"/>
      <c r="G18" s="32"/>
      <c r="H18" s="33"/>
      <c r="I18" s="32"/>
      <c r="J18" s="32"/>
      <c r="K18" s="32"/>
      <c r="L18" s="32"/>
      <c r="M18" s="32"/>
      <c r="N18" s="32"/>
      <c r="O18" s="14"/>
      <c r="P18" s="14"/>
      <c r="Q18" s="32"/>
      <c r="R18" s="34"/>
    </row>
    <row r="19" spans="1:18" ht="12.75">
      <c r="A19" s="29" t="s">
        <v>6</v>
      </c>
      <c r="B19" s="95"/>
      <c r="C19" s="97"/>
      <c r="D19" s="30"/>
      <c r="E19" s="31"/>
      <c r="F19" s="32"/>
      <c r="G19" s="32"/>
      <c r="H19" s="33"/>
      <c r="I19" s="32"/>
      <c r="J19" s="32"/>
      <c r="K19" s="32"/>
      <c r="L19" s="32"/>
      <c r="M19" s="32"/>
      <c r="N19" s="32"/>
      <c r="O19" s="14"/>
      <c r="P19" s="14"/>
      <c r="Q19" s="32"/>
      <c r="R19" s="34"/>
    </row>
    <row r="20" spans="1:18" ht="12.75">
      <c r="A20" s="29" t="s">
        <v>7</v>
      </c>
      <c r="B20" s="95"/>
      <c r="C20" s="97"/>
      <c r="D20" s="30"/>
      <c r="E20" s="31"/>
      <c r="F20" s="32"/>
      <c r="G20" s="32"/>
      <c r="H20" s="33"/>
      <c r="I20" s="32"/>
      <c r="J20" s="32"/>
      <c r="K20" s="32"/>
      <c r="L20" s="32"/>
      <c r="M20" s="32"/>
      <c r="N20" s="32"/>
      <c r="O20" s="14"/>
      <c r="P20" s="14"/>
      <c r="Q20" s="32"/>
      <c r="R20" s="34"/>
    </row>
    <row r="21" spans="1:18" ht="12.75">
      <c r="A21" s="29" t="s">
        <v>10</v>
      </c>
      <c r="B21" s="95"/>
      <c r="C21" s="97"/>
      <c r="D21" s="30"/>
      <c r="E21" s="31"/>
      <c r="F21" s="32"/>
      <c r="G21" s="32"/>
      <c r="H21" s="33"/>
      <c r="I21" s="32"/>
      <c r="J21" s="32"/>
      <c r="K21" s="32"/>
      <c r="L21" s="32"/>
      <c r="M21" s="32"/>
      <c r="N21" s="32"/>
      <c r="O21" s="14"/>
      <c r="P21" s="14"/>
      <c r="Q21" s="32"/>
      <c r="R21" s="34"/>
    </row>
    <row r="22" spans="1:18" ht="12.75">
      <c r="A22" s="29" t="s">
        <v>11</v>
      </c>
      <c r="B22" s="95"/>
      <c r="C22" s="97"/>
      <c r="D22" s="30"/>
      <c r="E22" s="31"/>
      <c r="F22" s="32"/>
      <c r="G22" s="32"/>
      <c r="H22" s="33"/>
      <c r="I22" s="32"/>
      <c r="J22" s="32"/>
      <c r="K22" s="32"/>
      <c r="L22" s="32"/>
      <c r="M22" s="32"/>
      <c r="N22" s="32"/>
      <c r="O22" s="14"/>
      <c r="P22" s="14"/>
      <c r="Q22" s="32"/>
      <c r="R22" s="34"/>
    </row>
    <row r="23" spans="1:18" ht="12.75">
      <c r="A23" s="29" t="s">
        <v>42</v>
      </c>
      <c r="B23" s="95"/>
      <c r="C23" s="97"/>
      <c r="D23" s="30"/>
      <c r="E23" s="31"/>
      <c r="F23" s="32"/>
      <c r="G23" s="32"/>
      <c r="H23" s="33"/>
      <c r="I23" s="32"/>
      <c r="J23" s="32"/>
      <c r="K23" s="32"/>
      <c r="L23" s="32"/>
      <c r="M23" s="32"/>
      <c r="N23" s="32"/>
      <c r="O23" s="14"/>
      <c r="P23" s="14"/>
      <c r="Q23" s="32"/>
      <c r="R23" s="34"/>
    </row>
    <row r="24" spans="1:18" ht="12.75">
      <c r="A24" s="29" t="s">
        <v>43</v>
      </c>
      <c r="B24" s="95"/>
      <c r="C24" s="97"/>
      <c r="D24" s="30"/>
      <c r="E24" s="31"/>
      <c r="F24" s="32"/>
      <c r="G24" s="32"/>
      <c r="H24" s="33"/>
      <c r="I24" s="32"/>
      <c r="J24" s="32"/>
      <c r="K24" s="32"/>
      <c r="L24" s="32"/>
      <c r="M24" s="32"/>
      <c r="N24" s="32"/>
      <c r="O24" s="14"/>
      <c r="P24" s="14"/>
      <c r="Q24" s="32"/>
      <c r="R24" s="34"/>
    </row>
    <row r="25" spans="1:18" ht="12.75">
      <c r="A25" s="29" t="s">
        <v>44</v>
      </c>
      <c r="B25" s="95"/>
      <c r="C25" s="97"/>
      <c r="D25" s="30"/>
      <c r="E25" s="31"/>
      <c r="F25" s="32"/>
      <c r="G25" s="32"/>
      <c r="H25" s="33"/>
      <c r="I25" s="32"/>
      <c r="J25" s="32"/>
      <c r="K25" s="32"/>
      <c r="L25" s="32"/>
      <c r="M25" s="32"/>
      <c r="N25" s="32"/>
      <c r="O25" s="14"/>
      <c r="P25" s="14"/>
      <c r="Q25" s="32"/>
      <c r="R25" s="34"/>
    </row>
    <row r="26" spans="1:18" ht="12.75">
      <c r="A26" s="29" t="s">
        <v>45</v>
      </c>
      <c r="B26" s="95"/>
      <c r="C26" s="97"/>
      <c r="D26" s="30"/>
      <c r="E26" s="31"/>
      <c r="F26" s="32"/>
      <c r="G26" s="32"/>
      <c r="H26" s="33"/>
      <c r="I26" s="32"/>
      <c r="J26" s="32"/>
      <c r="K26" s="32"/>
      <c r="L26" s="32"/>
      <c r="M26" s="32"/>
      <c r="N26" s="32"/>
      <c r="O26" s="14"/>
      <c r="P26" s="14"/>
      <c r="Q26" s="32"/>
      <c r="R26" s="34"/>
    </row>
    <row r="27" spans="1:18" ht="24">
      <c r="A27" s="35" t="s">
        <v>46</v>
      </c>
      <c r="B27" s="95">
        <v>0</v>
      </c>
      <c r="C27" s="97"/>
      <c r="D27" s="30">
        <v>1800</v>
      </c>
      <c r="E27" s="36"/>
      <c r="F27" s="32"/>
      <c r="G27" s="32"/>
      <c r="H27" s="32"/>
      <c r="I27" s="32"/>
      <c r="J27" s="32"/>
      <c r="K27" s="32"/>
      <c r="L27" s="32"/>
      <c r="M27" s="32"/>
      <c r="N27" s="32"/>
      <c r="O27" s="14"/>
      <c r="P27" s="14"/>
      <c r="Q27" s="32"/>
      <c r="R27" s="34"/>
    </row>
    <row r="28" spans="1:18" ht="12.75">
      <c r="A28" s="37" t="s">
        <v>5</v>
      </c>
      <c r="B28" s="98">
        <f>SUM(B15:B27)</f>
        <v>363793.67000000004</v>
      </c>
      <c r="C28" s="99"/>
      <c r="D28" s="13">
        <f>SUM(D15:D27)</f>
        <v>292151.57</v>
      </c>
      <c r="E28" s="38"/>
      <c r="F28" s="38">
        <f aca="true" t="shared" si="0" ref="F28:R28">SUM(F15:F27)</f>
        <v>20684.16</v>
      </c>
      <c r="G28" s="38">
        <f t="shared" si="0"/>
        <v>24871.050000000003</v>
      </c>
      <c r="H28" s="38">
        <f t="shared" si="0"/>
        <v>31026.239999999998</v>
      </c>
      <c r="I28" s="38">
        <f t="shared" si="0"/>
        <v>4500</v>
      </c>
      <c r="J28" s="38">
        <f t="shared" si="0"/>
        <v>30681.510000000002</v>
      </c>
      <c r="K28" s="38">
        <f t="shared" si="0"/>
        <v>24991.199999999997</v>
      </c>
      <c r="L28" s="38">
        <f t="shared" si="0"/>
        <v>40851.21</v>
      </c>
      <c r="M28" s="38">
        <f t="shared" si="0"/>
        <v>36158.619999999995</v>
      </c>
      <c r="N28" s="13">
        <f t="shared" si="0"/>
        <v>3700</v>
      </c>
      <c r="O28" s="13">
        <f t="shared" si="0"/>
        <v>17108</v>
      </c>
      <c r="P28" s="13">
        <f t="shared" si="0"/>
        <v>0</v>
      </c>
      <c r="Q28" s="38">
        <f t="shared" si="0"/>
        <v>25855.200000000004</v>
      </c>
      <c r="R28" s="39">
        <f t="shared" si="0"/>
        <v>260427.19</v>
      </c>
    </row>
    <row r="29" spans="1:18" ht="12.75">
      <c r="A29" s="1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" t="s">
        <v>17</v>
      </c>
      <c r="Q29" s="100">
        <f>E13+D28-R28</f>
        <v>-257878.80000000016</v>
      </c>
      <c r="R29" s="100"/>
    </row>
    <row r="30" spans="2:6" ht="12.75">
      <c r="B30" t="s">
        <v>9</v>
      </c>
      <c r="C30">
        <v>500</v>
      </c>
      <c r="D30" s="2" t="s">
        <v>56</v>
      </c>
      <c r="F30" s="5"/>
    </row>
    <row r="31" spans="2:17" ht="12.75">
      <c r="B31" t="s">
        <v>1</v>
      </c>
      <c r="C31">
        <v>2000</v>
      </c>
      <c r="D31" s="2" t="s">
        <v>57</v>
      </c>
      <c r="G31" s="6" t="s">
        <v>9</v>
      </c>
      <c r="H31" s="6">
        <v>1219.55</v>
      </c>
      <c r="I31" s="6" t="s">
        <v>16</v>
      </c>
      <c r="J31" s="6">
        <v>7199.65</v>
      </c>
      <c r="K31" s="6" t="s">
        <v>51</v>
      </c>
      <c r="L31" s="6">
        <v>1802.65</v>
      </c>
      <c r="M31" s="6" t="s">
        <v>52</v>
      </c>
      <c r="O31" s="5"/>
      <c r="Q31" s="46"/>
    </row>
    <row r="32" spans="2:13" ht="12.75">
      <c r="B32" t="s">
        <v>2</v>
      </c>
      <c r="C32">
        <v>1200</v>
      </c>
      <c r="D32" t="s">
        <v>58</v>
      </c>
      <c r="G32" s="6" t="s">
        <v>1</v>
      </c>
      <c r="H32" s="6">
        <v>1931.11</v>
      </c>
      <c r="I32" s="6" t="s">
        <v>16</v>
      </c>
      <c r="J32" s="6">
        <v>8130.28</v>
      </c>
      <c r="K32" s="6" t="s">
        <v>51</v>
      </c>
      <c r="L32" s="6">
        <v>603.72</v>
      </c>
      <c r="M32" s="6" t="s">
        <v>52</v>
      </c>
    </row>
    <row r="33" spans="7:15" ht="12.75">
      <c r="G33" s="6" t="s">
        <v>2</v>
      </c>
      <c r="H33" s="6">
        <v>6882.5</v>
      </c>
      <c r="I33" s="6" t="s">
        <v>16</v>
      </c>
      <c r="J33" s="6">
        <v>6282.91</v>
      </c>
      <c r="K33" s="6" t="s">
        <v>51</v>
      </c>
      <c r="L33" s="6">
        <v>2106.25</v>
      </c>
      <c r="M33" s="6" t="s">
        <v>52</v>
      </c>
      <c r="O33" s="1"/>
    </row>
    <row r="34" spans="7:16" ht="12.75">
      <c r="G34" s="6" t="s">
        <v>3</v>
      </c>
      <c r="H34" s="6"/>
      <c r="I34" s="6" t="s">
        <v>16</v>
      </c>
      <c r="J34" s="6"/>
      <c r="K34" s="6" t="s">
        <v>51</v>
      </c>
      <c r="L34" s="6"/>
      <c r="M34" s="6" t="s">
        <v>52</v>
      </c>
      <c r="O34" s="1"/>
      <c r="P34" s="1"/>
    </row>
    <row r="35" spans="7:13" ht="12.75">
      <c r="G35" s="6" t="s">
        <v>6</v>
      </c>
      <c r="H35" s="6"/>
      <c r="I35" s="6" t="s">
        <v>16</v>
      </c>
      <c r="J35" s="6"/>
      <c r="K35" s="6" t="s">
        <v>51</v>
      </c>
      <c r="L35" s="6"/>
      <c r="M35" s="6" t="s">
        <v>52</v>
      </c>
    </row>
    <row r="36" spans="4:13" ht="12.75">
      <c r="D36" s="16"/>
      <c r="G36" s="6" t="s">
        <v>7</v>
      </c>
      <c r="H36" s="6"/>
      <c r="I36" s="6" t="s">
        <v>16</v>
      </c>
      <c r="J36" s="6"/>
      <c r="K36" s="6" t="s">
        <v>51</v>
      </c>
      <c r="L36" s="6"/>
      <c r="M36" s="6" t="s">
        <v>52</v>
      </c>
    </row>
    <row r="37" spans="4:13" ht="12.75">
      <c r="D37" s="2"/>
      <c r="E37" s="2"/>
      <c r="F37" s="2"/>
      <c r="G37" s="6" t="s">
        <v>10</v>
      </c>
      <c r="H37" s="6"/>
      <c r="I37" s="6" t="s">
        <v>16</v>
      </c>
      <c r="J37" s="6"/>
      <c r="K37" s="6" t="s">
        <v>51</v>
      </c>
      <c r="L37" s="6"/>
      <c r="M37" s="6" t="s">
        <v>52</v>
      </c>
    </row>
    <row r="38" spans="7:13" ht="12.75">
      <c r="G38" s="6" t="s">
        <v>11</v>
      </c>
      <c r="H38" s="6"/>
      <c r="I38" s="6" t="s">
        <v>16</v>
      </c>
      <c r="J38" s="6"/>
      <c r="K38" s="6" t="s">
        <v>51</v>
      </c>
      <c r="L38" s="44"/>
      <c r="M38" s="6" t="s">
        <v>52</v>
      </c>
    </row>
    <row r="39" spans="7:13" ht="12.75">
      <c r="G39" s="6" t="s">
        <v>12</v>
      </c>
      <c r="H39" s="6"/>
      <c r="I39" s="6" t="s">
        <v>16</v>
      </c>
      <c r="J39" s="6"/>
      <c r="K39" s="6" t="s">
        <v>51</v>
      </c>
      <c r="L39" s="44"/>
      <c r="M39" s="6" t="s">
        <v>52</v>
      </c>
    </row>
    <row r="40" spans="7:13" ht="12.75">
      <c r="G40" s="6" t="s">
        <v>13</v>
      </c>
      <c r="H40" s="6"/>
      <c r="I40" s="6" t="s">
        <v>16</v>
      </c>
      <c r="J40" s="6"/>
      <c r="K40" s="6" t="s">
        <v>51</v>
      </c>
      <c r="L40" s="44"/>
      <c r="M40" s="6" t="s">
        <v>52</v>
      </c>
    </row>
    <row r="41" spans="3:13" ht="12.75">
      <c r="C41" s="2"/>
      <c r="F41" s="43"/>
      <c r="G41" s="6" t="s">
        <v>14</v>
      </c>
      <c r="H41" s="6"/>
      <c r="I41" s="6" t="s">
        <v>16</v>
      </c>
      <c r="J41" s="6"/>
      <c r="K41" s="6" t="s">
        <v>51</v>
      </c>
      <c r="L41" s="44"/>
      <c r="M41" s="6" t="s">
        <v>52</v>
      </c>
    </row>
    <row r="42" spans="7:13" ht="12.75">
      <c r="G42" s="6" t="s">
        <v>15</v>
      </c>
      <c r="H42" s="6"/>
      <c r="I42" s="6" t="s">
        <v>16</v>
      </c>
      <c r="J42" s="6"/>
      <c r="K42" s="6" t="s">
        <v>51</v>
      </c>
      <c r="L42" s="44"/>
      <c r="M42" s="6" t="s">
        <v>52</v>
      </c>
    </row>
  </sheetData>
  <sheetProtection/>
  <mergeCells count="44">
    <mergeCell ref="B28:C28"/>
    <mergeCell ref="Q29:R29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7:C27"/>
    <mergeCell ref="A11:E11"/>
    <mergeCell ref="A12:E12"/>
    <mergeCell ref="F12:R12"/>
    <mergeCell ref="A13:D13"/>
    <mergeCell ref="B14:C14"/>
    <mergeCell ref="B15:C15"/>
    <mergeCell ref="A10:D10"/>
    <mergeCell ref="F10:N10"/>
    <mergeCell ref="C7:C8"/>
    <mergeCell ref="D7:D8"/>
    <mergeCell ref="E7:E8"/>
    <mergeCell ref="O10:P10"/>
    <mergeCell ref="A3:R3"/>
    <mergeCell ref="A4:R4"/>
    <mergeCell ref="A5:E5"/>
    <mergeCell ref="F5:Q5"/>
    <mergeCell ref="B6:E6"/>
    <mergeCell ref="F6:N6"/>
    <mergeCell ref="O6:P7"/>
    <mergeCell ref="I7:I8"/>
    <mergeCell ref="J7:J8"/>
    <mergeCell ref="K7:K8"/>
    <mergeCell ref="Q6:Q8"/>
    <mergeCell ref="R6:R8"/>
    <mergeCell ref="B7:B8"/>
    <mergeCell ref="F7:F8"/>
    <mergeCell ref="G7:G8"/>
    <mergeCell ref="H7:H8"/>
    <mergeCell ref="L7:L8"/>
    <mergeCell ref="M7:N7"/>
  </mergeCells>
  <printOptions/>
  <pageMargins left="0.17708333333333334" right="0.125" top="0.19791666666666666" bottom="0.2916666666666667" header="0.3" footer="0.3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2020-02-27T12:34:39Z</cp:lastPrinted>
  <dcterms:created xsi:type="dcterms:W3CDTF">2007-02-04T12:22:59Z</dcterms:created>
  <dcterms:modified xsi:type="dcterms:W3CDTF">2020-05-25T05:13:58Z</dcterms:modified>
  <cp:category/>
  <cp:version/>
  <cp:contentType/>
  <cp:contentStatus/>
</cp:coreProperties>
</file>