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05" windowWidth="15120" windowHeight="7110"/>
  </bookViews>
  <sheets>
    <sheet name="2020" sheetId="13" r:id="rId1"/>
  </sheets>
  <definedNames>
    <definedName name="_xlnm.Print_Area" localSheetId="0">'2020'!$A$2:$R$31</definedName>
  </definedNames>
  <calcPr calcId="162913"/>
</workbook>
</file>

<file path=xl/calcChain.xml><?xml version="1.0" encoding="utf-8"?>
<calcChain xmlns="http://schemas.openxmlformats.org/spreadsheetml/2006/main">
  <c r="M16" i="13" l="1"/>
  <c r="O16" i="13" l="1"/>
  <c r="N16" i="13" l="1"/>
  <c r="D16" i="13" l="1"/>
  <c r="R16" i="13"/>
  <c r="Q30" i="13"/>
  <c r="P30" i="13"/>
  <c r="N30" i="13"/>
  <c r="L30" i="13"/>
  <c r="K30" i="13"/>
  <c r="J30" i="13"/>
  <c r="I30" i="13"/>
  <c r="H30" i="13"/>
  <c r="G30" i="13"/>
  <c r="F30" i="13"/>
  <c r="B30" i="13"/>
  <c r="O15" i="13" l="1"/>
  <c r="O30" i="13" s="1"/>
  <c r="M15" i="13" l="1"/>
  <c r="D15" i="13" l="1"/>
  <c r="R15" i="13"/>
  <c r="M14" i="13" l="1"/>
  <c r="M30" i="13" s="1"/>
  <c r="R14" i="13" l="1"/>
  <c r="R30" i="13" s="1"/>
  <c r="D14" i="13" l="1"/>
  <c r="D30" i="13" s="1"/>
  <c r="Q10" i="13"/>
  <c r="N10" i="13"/>
  <c r="K10" i="13"/>
  <c r="J10" i="13"/>
  <c r="I10" i="13"/>
  <c r="H10" i="13"/>
  <c r="F10" i="13"/>
  <c r="P10" i="13"/>
  <c r="O10" i="13"/>
  <c r="L10" i="13"/>
  <c r="G10" i="13"/>
  <c r="R8" i="13"/>
  <c r="E8" i="13"/>
  <c r="R10" i="13" l="1"/>
  <c r="Q31" i="13" l="1"/>
</calcChain>
</file>

<file path=xl/comments1.xml><?xml version="1.0" encoding="utf-8"?>
<comments xmlns="http://schemas.openxmlformats.org/spreadsheetml/2006/main">
  <authors>
    <author>Автор</author>
  </authors>
  <commentList>
    <comment ref="N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3000-замена двух элементов питания на теплоузле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3400-поверка двух счетчиков гор.воды
</t>
        </r>
      </text>
    </comment>
  </commentList>
</comments>
</file>

<file path=xl/sharedStrings.xml><?xml version="1.0" encoding="utf-8"?>
<sst xmlns="http://schemas.openxmlformats.org/spreadsheetml/2006/main" count="105" uniqueCount="63">
  <si>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</si>
  <si>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</si>
  <si>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</si>
  <si>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</si>
  <si>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</si>
  <si>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</si>
  <si>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</si>
  <si>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</si>
  <si>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</si>
  <si>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ростелеком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</si>
  <si>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</si>
  <si>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</si>
  <si>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</si>
  <si>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</si>
  <si>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</si>
  <si>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</si>
  <si>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</si>
  <si>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</si>
  <si>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</si>
  <si>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</si>
  <si>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</si>
  <si>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</si>
  <si>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</si>
  <si>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</si>
  <si>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</si>
  <si>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</si>
  <si>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</si>
  <si>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</si>
  <si>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</si>
  <si>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</si>
  <si>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</si>
  <si>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</si>
  <si>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</si>
  <si>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</si>
  <si>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</si>
  <si>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</si>
  <si>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</si>
  <si>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</si>
  <si>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</si>
  <si>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</si>
  <si>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</si>
  <si>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</si>
  <si>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</si>
  <si>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</si>
  <si>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</si>
  <si>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</si>
  <si>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</si>
  <si>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</si>
  <si>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</si>
  <si>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</si>
  <si>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</si>
  <si>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</si>
  <si>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</si>
  <si>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</si>
  <si>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</si>
  <si>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</si>
  <si>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</si>
  <si>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</si>
  <si>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</si>
  <si>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</si>
  <si>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131/1__на 2020год.</t>
  </si>
  <si>
    <t>замена двух элементов питания на теплоузле</t>
  </si>
  <si>
    <t>поверка двух счетчиков гор.воды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</si>
</sst>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4" fontId="2" fillId="9" borderId="1" xfId="0" applyNumberFormat="1" applyFont="1" applyFill="1" applyBorder="1"/>
    <xf numFmtId="164" fontId="2" fillId="9" borderId="8" xfId="0" applyNumberFormat="1" applyFont="1" applyFill="1" applyBorder="1"/>
    <xf numFmtId="164" fontId="2" fillId="7" borderId="1" xfId="0" applyNumberFormat="1" applyFont="1" applyFill="1" applyBorder="1"/>
    <xf numFmtId="4" fontId="2" fillId="9" borderId="1" xfId="0" applyNumberFormat="1" applyFont="1" applyFill="1" applyBorder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4" borderId="1" xfId="0" applyNumberFormat="1" applyFont="1" applyFill="1" applyBorder="1"/>
    <xf numFmtId="0" fontId="2" fillId="2" borderId="1" xfId="0" applyFont="1" applyFill="1" applyBorder="1"/>
    <xf numFmtId="164" fontId="5" fillId="2" borderId="1" xfId="0" applyNumberFormat="1" applyFont="1" applyFill="1" applyBorder="1"/>
    <xf numFmtId="4" fontId="6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4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/>
    <xf numFmtId="0" fontId="2" fillId="0" borderId="0" xfId="0" applyFont="1" applyFill="1" applyBorder="1"/>
    <xf numFmtId="164" fontId="5" fillId="7" borderId="1" xfId="0" applyNumberFormat="1" applyFont="1" applyFill="1" applyBorder="1"/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4" fontId="2" fillId="9" borderId="0" xfId="0" applyNumberFormat="1" applyFont="1" applyFill="1" applyBorder="1"/>
    <xf numFmtId="164" fontId="2" fillId="9" borderId="0" xfId="0" applyNumberFormat="1" applyFont="1" applyFill="1" applyBorder="1" applyAlignment="1">
      <alignment horizontal="left"/>
    </xf>
    <xf numFmtId="17" fontId="5" fillId="3" borderId="1" xfId="0" applyNumberFormat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wrapText="1"/>
    </xf>
    <xf numFmtId="0" fontId="3" fillId="0" borderId="0" xfId="0" applyFont="1"/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8" fillId="5" borderId="5" xfId="0" applyFont="1" applyFill="1" applyBorder="1"/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S44"/>
  <sheetViews>
    <sheetView tabSelected="1" topLeftCell="A16" zoomScaleNormal="100" workbookViewId="0">
      <selection activeCell="G41" sqref="G41"/>
    </sheetView>
  </sheetViews>
  <sheetFormatPr defaultRowHeight="15" x14ac:dyDescent="0.25"/>
  <cols>
    <col min="3" max="3" width="5.85546875" customWidth="1"/>
    <col min="4" max="4" width="10" customWidth="1"/>
    <col min="14" max="14" width="8.42578125" customWidth="1"/>
    <col min="18" max="18" width="10.7109375" bestFit="1" customWidth="1"/>
  </cols>
  <sheetData>
    <row r="2" spans="1:19" x14ac:dyDescent="0.2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9" x14ac:dyDescent="0.25">
      <c r="A4" s="80"/>
      <c r="B4" s="81"/>
      <c r="C4" s="81"/>
      <c r="D4" s="81"/>
      <c r="E4" s="82"/>
      <c r="F4" s="83" t="s">
        <v>20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24"/>
    </row>
    <row r="5" spans="1:19" x14ac:dyDescent="0.25">
      <c r="A5" s="25"/>
      <c r="B5" s="86" t="s">
        <v>21</v>
      </c>
      <c r="C5" s="87"/>
      <c r="D5" s="87"/>
      <c r="E5" s="88"/>
      <c r="F5" s="89" t="s">
        <v>0</v>
      </c>
      <c r="G5" s="90"/>
      <c r="H5" s="90"/>
      <c r="I5" s="90"/>
      <c r="J5" s="90"/>
      <c r="K5" s="90"/>
      <c r="L5" s="90"/>
      <c r="M5" s="90"/>
      <c r="N5" s="90"/>
      <c r="O5" s="91" t="s">
        <v>22</v>
      </c>
      <c r="P5" s="92"/>
      <c r="Q5" s="95" t="s">
        <v>23</v>
      </c>
      <c r="R5" s="98" t="s">
        <v>4</v>
      </c>
    </row>
    <row r="6" spans="1:19" x14ac:dyDescent="0.25">
      <c r="A6" s="26"/>
      <c r="B6" s="74" t="s">
        <v>24</v>
      </c>
      <c r="C6" s="74" t="s">
        <v>2</v>
      </c>
      <c r="D6" s="74" t="s">
        <v>50</v>
      </c>
      <c r="E6" s="76" t="s">
        <v>1</v>
      </c>
      <c r="F6" s="66" t="s">
        <v>25</v>
      </c>
      <c r="G6" s="66" t="s">
        <v>58</v>
      </c>
      <c r="H6" s="66" t="s">
        <v>26</v>
      </c>
      <c r="I6" s="66" t="s">
        <v>27</v>
      </c>
      <c r="J6" s="66" t="s">
        <v>28</v>
      </c>
      <c r="K6" s="66" t="s">
        <v>29</v>
      </c>
      <c r="L6" s="66" t="s">
        <v>59</v>
      </c>
      <c r="M6" s="71" t="s">
        <v>30</v>
      </c>
      <c r="N6" s="73"/>
      <c r="O6" s="93"/>
      <c r="P6" s="94"/>
      <c r="Q6" s="96"/>
      <c r="R6" s="99"/>
    </row>
    <row r="7" spans="1:19" ht="129.75" x14ac:dyDescent="0.25">
      <c r="A7" s="2"/>
      <c r="B7" s="75"/>
      <c r="C7" s="75"/>
      <c r="D7" s="75"/>
      <c r="E7" s="77"/>
      <c r="F7" s="67"/>
      <c r="G7" s="67"/>
      <c r="H7" s="67"/>
      <c r="I7" s="67"/>
      <c r="J7" s="67"/>
      <c r="K7" s="67"/>
      <c r="L7" s="67"/>
      <c r="M7" s="19" t="s">
        <v>51</v>
      </c>
      <c r="N7" s="19" t="s">
        <v>55</v>
      </c>
      <c r="O7" s="42" t="s">
        <v>31</v>
      </c>
      <c r="P7" s="42" t="s">
        <v>32</v>
      </c>
      <c r="Q7" s="97"/>
      <c r="R7" s="100"/>
    </row>
    <row r="8" spans="1:19" x14ac:dyDescent="0.25">
      <c r="A8" s="40" t="s">
        <v>52</v>
      </c>
      <c r="B8" s="37">
        <v>10.4</v>
      </c>
      <c r="C8" s="37">
        <v>5</v>
      </c>
      <c r="D8" s="37">
        <v>1.6</v>
      </c>
      <c r="E8" s="23">
        <f>SUM(B8:D8)</f>
        <v>17</v>
      </c>
      <c r="F8" s="32">
        <v>1</v>
      </c>
      <c r="G8" s="32">
        <v>1.47</v>
      </c>
      <c r="H8" s="32">
        <v>1.2</v>
      </c>
      <c r="I8" s="32">
        <v>0.21</v>
      </c>
      <c r="J8" s="32">
        <v>1.55</v>
      </c>
      <c r="K8" s="32">
        <v>1.42</v>
      </c>
      <c r="L8" s="32">
        <v>2.15</v>
      </c>
      <c r="M8" s="33">
        <v>0</v>
      </c>
      <c r="N8" s="33">
        <v>0.8</v>
      </c>
      <c r="O8" s="17">
        <v>3</v>
      </c>
      <c r="P8" s="17">
        <v>2.6</v>
      </c>
      <c r="Q8" s="18">
        <v>1.6</v>
      </c>
      <c r="R8" s="39">
        <f>SUM(F8:Q8)</f>
        <v>17</v>
      </c>
    </row>
    <row r="9" spans="1:19" ht="22.5" x14ac:dyDescent="0.25">
      <c r="A9" s="68" t="s">
        <v>33</v>
      </c>
      <c r="B9" s="69"/>
      <c r="C9" s="69"/>
      <c r="D9" s="70"/>
      <c r="E9" s="23">
        <v>6592.6</v>
      </c>
      <c r="F9" s="71" t="s">
        <v>34</v>
      </c>
      <c r="G9" s="72"/>
      <c r="H9" s="72"/>
      <c r="I9" s="72"/>
      <c r="J9" s="72"/>
      <c r="K9" s="72"/>
      <c r="L9" s="72"/>
      <c r="M9" s="72"/>
      <c r="N9" s="73"/>
      <c r="O9" s="53" t="s">
        <v>35</v>
      </c>
      <c r="P9" s="54"/>
      <c r="Q9" s="3" t="s">
        <v>36</v>
      </c>
      <c r="R9" s="3"/>
    </row>
    <row r="10" spans="1:19" x14ac:dyDescent="0.25">
      <c r="A10" s="55" t="s">
        <v>37</v>
      </c>
      <c r="B10" s="56"/>
      <c r="C10" s="56"/>
      <c r="D10" s="56"/>
      <c r="E10" s="57"/>
      <c r="F10" s="4">
        <f>E9*F8</f>
        <v>6592.6</v>
      </c>
      <c r="G10" s="4">
        <f>G8*E9</f>
        <v>9691.1220000000012</v>
      </c>
      <c r="H10" s="4">
        <f>H8*E9</f>
        <v>7911.12</v>
      </c>
      <c r="I10" s="4">
        <f>E9*I8</f>
        <v>1384.4459999999999</v>
      </c>
      <c r="J10" s="4">
        <f>J8*E9</f>
        <v>10218.530000000001</v>
      </c>
      <c r="K10" s="4">
        <f>E9*K8</f>
        <v>9361.4920000000002</v>
      </c>
      <c r="L10" s="4">
        <f>L8*E9</f>
        <v>14174.09</v>
      </c>
      <c r="M10" s="4">
        <v>0</v>
      </c>
      <c r="N10" s="4">
        <f>E9*N8</f>
        <v>5274.0800000000008</v>
      </c>
      <c r="O10" s="4">
        <f>O8*E9</f>
        <v>19777.800000000003</v>
      </c>
      <c r="P10" s="4">
        <f>P8*E9</f>
        <v>17140.760000000002</v>
      </c>
      <c r="Q10" s="4">
        <f>E9*Q8</f>
        <v>10548.160000000002</v>
      </c>
      <c r="R10" s="4">
        <f>F10+G10+H10+I10+J10+K10+L10+M10+N10+O10+P10+Q10</f>
        <v>112074.20000000001</v>
      </c>
    </row>
    <row r="11" spans="1:19" x14ac:dyDescent="0.25">
      <c r="A11" s="58" t="s">
        <v>38</v>
      </c>
      <c r="B11" s="58"/>
      <c r="C11" s="58"/>
      <c r="D11" s="58"/>
      <c r="E11" s="59"/>
      <c r="F11" s="60" t="s">
        <v>39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9" x14ac:dyDescent="0.25">
      <c r="A12" s="63" t="s">
        <v>40</v>
      </c>
      <c r="B12" s="63"/>
      <c r="C12" s="63"/>
      <c r="D12" s="64"/>
      <c r="E12" s="5">
        <v>248003.14799999981</v>
      </c>
      <c r="F12" s="45"/>
      <c r="G12" s="43"/>
      <c r="H12" s="6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9" x14ac:dyDescent="0.25">
      <c r="A13" s="27"/>
      <c r="B13" s="65" t="s">
        <v>49</v>
      </c>
      <c r="C13" s="65"/>
      <c r="D13" s="20" t="s">
        <v>38</v>
      </c>
      <c r="E13" s="21" t="s">
        <v>18</v>
      </c>
      <c r="F13" s="45"/>
      <c r="G13" s="43"/>
      <c r="H13" s="6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9" x14ac:dyDescent="0.25">
      <c r="A14" s="28" t="s">
        <v>41</v>
      </c>
      <c r="B14" s="47">
        <v>123476.58</v>
      </c>
      <c r="C14" s="52"/>
      <c r="D14" s="29">
        <f>81942.2+800</f>
        <v>82742.2</v>
      </c>
      <c r="E14" s="22"/>
      <c r="F14" s="7">
        <v>6592.6</v>
      </c>
      <c r="G14" s="7">
        <v>9673.7999999999993</v>
      </c>
      <c r="H14" s="8">
        <v>7911.12</v>
      </c>
      <c r="I14" s="7">
        <v>3000</v>
      </c>
      <c r="J14" s="7">
        <v>10218.530000000001</v>
      </c>
      <c r="K14" s="7">
        <v>9328.7999999999993</v>
      </c>
      <c r="L14" s="7">
        <v>14174.09</v>
      </c>
      <c r="M14" s="7">
        <f>5554.25+3164.4+5999.92</f>
        <v>14718.57</v>
      </c>
      <c r="N14" s="7">
        <v>0</v>
      </c>
      <c r="O14" s="9">
        <v>5365</v>
      </c>
      <c r="P14" s="9">
        <v>0</v>
      </c>
      <c r="Q14" s="7">
        <v>10548.16</v>
      </c>
      <c r="R14" s="10">
        <f>SUM(F14:Q14)</f>
        <v>91530.670000000013</v>
      </c>
      <c r="S14" s="1"/>
    </row>
    <row r="15" spans="1:19" x14ac:dyDescent="0.25">
      <c r="A15" s="28" t="s">
        <v>42</v>
      </c>
      <c r="B15" s="47">
        <v>126816.46</v>
      </c>
      <c r="C15" s="48"/>
      <c r="D15" s="29">
        <f>133104.97+400</f>
        <v>133504.97</v>
      </c>
      <c r="E15" s="22"/>
      <c r="F15" s="7">
        <v>6592.6</v>
      </c>
      <c r="G15" s="7">
        <v>9673.7999999999993</v>
      </c>
      <c r="H15" s="8">
        <v>7911.12</v>
      </c>
      <c r="I15" s="7">
        <v>3000</v>
      </c>
      <c r="J15" s="7">
        <v>10218.530000000001</v>
      </c>
      <c r="K15" s="7">
        <v>9328.7999999999993</v>
      </c>
      <c r="L15" s="7">
        <v>14174.09</v>
      </c>
      <c r="M15" s="7">
        <f>4956.1+3164.4+3277.07</f>
        <v>11397.57</v>
      </c>
      <c r="N15" s="7">
        <v>3000</v>
      </c>
      <c r="O15" s="9">
        <f>16760+8063+2424</f>
        <v>27247</v>
      </c>
      <c r="P15" s="9">
        <v>0</v>
      </c>
      <c r="Q15" s="7">
        <v>10548.16</v>
      </c>
      <c r="R15" s="10">
        <f>SUM(F15:Q15)</f>
        <v>113091.67000000001</v>
      </c>
    </row>
    <row r="16" spans="1:19" x14ac:dyDescent="0.25">
      <c r="A16" s="28" t="s">
        <v>5</v>
      </c>
      <c r="B16" s="47">
        <v>123531.07</v>
      </c>
      <c r="C16" s="48"/>
      <c r="D16" s="29">
        <f>120290.13+800</f>
        <v>121090.13</v>
      </c>
      <c r="E16" s="22"/>
      <c r="F16" s="7">
        <v>6592.6</v>
      </c>
      <c r="G16" s="7">
        <v>9673.7999999999993</v>
      </c>
      <c r="H16" s="8">
        <v>7911.12</v>
      </c>
      <c r="I16" s="7">
        <v>3000</v>
      </c>
      <c r="J16" s="7">
        <v>10218.530000000001</v>
      </c>
      <c r="K16" s="7">
        <v>9328.7999999999993</v>
      </c>
      <c r="L16" s="7">
        <v>14174.09</v>
      </c>
      <c r="M16" s="7">
        <f>5810.6+4615.55+3164.4</f>
        <v>13590.550000000001</v>
      </c>
      <c r="N16" s="7">
        <f>3400</f>
        <v>3400</v>
      </c>
      <c r="O16" s="9">
        <f>8005+941</f>
        <v>8946</v>
      </c>
      <c r="P16" s="9">
        <v>15585</v>
      </c>
      <c r="Q16" s="7">
        <v>10548.16</v>
      </c>
      <c r="R16" s="10">
        <f>SUM(F16:Q16)</f>
        <v>112968.65000000001</v>
      </c>
    </row>
    <row r="17" spans="1:18" x14ac:dyDescent="0.25">
      <c r="A17" s="28" t="s">
        <v>43</v>
      </c>
      <c r="B17" s="47"/>
      <c r="C17" s="48"/>
      <c r="D17" s="29"/>
      <c r="E17" s="22"/>
      <c r="F17" s="7"/>
      <c r="G17" s="7"/>
      <c r="H17" s="8"/>
      <c r="I17" s="7"/>
      <c r="J17" s="7"/>
      <c r="K17" s="7"/>
      <c r="L17" s="7"/>
      <c r="M17" s="7"/>
      <c r="N17" s="7"/>
      <c r="O17" s="9"/>
      <c r="P17" s="9"/>
      <c r="Q17" s="7"/>
      <c r="R17" s="10"/>
    </row>
    <row r="18" spans="1:18" x14ac:dyDescent="0.25">
      <c r="A18" s="28" t="s">
        <v>8</v>
      </c>
      <c r="B18" s="47"/>
      <c r="C18" s="48"/>
      <c r="D18" s="29"/>
      <c r="E18" s="22"/>
      <c r="F18" s="7"/>
      <c r="G18" s="7"/>
      <c r="H18" s="8"/>
      <c r="I18" s="7"/>
      <c r="J18" s="7"/>
      <c r="K18" s="7"/>
      <c r="L18" s="7"/>
      <c r="M18" s="7"/>
      <c r="N18" s="7"/>
      <c r="O18" s="31"/>
      <c r="P18" s="9"/>
      <c r="Q18" s="7"/>
      <c r="R18" s="10"/>
    </row>
    <row r="19" spans="1:18" x14ac:dyDescent="0.25">
      <c r="A19" s="28" t="s">
        <v>10</v>
      </c>
      <c r="B19" s="47"/>
      <c r="C19" s="48"/>
      <c r="D19" s="29"/>
      <c r="E19" s="22"/>
      <c r="F19" s="7"/>
      <c r="G19" s="7"/>
      <c r="H19" s="8"/>
      <c r="I19" s="7"/>
      <c r="J19" s="7"/>
      <c r="K19" s="7"/>
      <c r="L19" s="7"/>
      <c r="M19" s="7"/>
      <c r="N19" s="7"/>
      <c r="O19" s="9"/>
      <c r="P19" s="9"/>
      <c r="Q19" s="7"/>
      <c r="R19" s="10"/>
    </row>
    <row r="20" spans="1:18" x14ac:dyDescent="0.25">
      <c r="A20" s="28" t="s">
        <v>11</v>
      </c>
      <c r="B20" s="47"/>
      <c r="C20" s="48"/>
      <c r="D20" s="29"/>
      <c r="E20" s="22"/>
      <c r="F20" s="7"/>
      <c r="G20" s="7"/>
      <c r="H20" s="8"/>
      <c r="I20" s="7"/>
      <c r="J20" s="7"/>
      <c r="K20" s="7"/>
      <c r="L20" s="7"/>
      <c r="M20" s="7"/>
      <c r="N20" s="7"/>
      <c r="O20" s="9"/>
      <c r="P20" s="9"/>
      <c r="Q20" s="7"/>
      <c r="R20" s="10"/>
    </row>
    <row r="21" spans="1:18" x14ac:dyDescent="0.25">
      <c r="A21" s="28" t="s">
        <v>12</v>
      </c>
      <c r="B21" s="47"/>
      <c r="C21" s="48"/>
      <c r="D21" s="29"/>
      <c r="E21" s="22"/>
      <c r="F21" s="7"/>
      <c r="G21" s="7"/>
      <c r="H21" s="8"/>
      <c r="I21" s="7"/>
      <c r="J21" s="7"/>
      <c r="K21" s="7"/>
      <c r="L21" s="7"/>
      <c r="M21" s="7"/>
      <c r="N21" s="7"/>
      <c r="O21" s="9"/>
      <c r="P21" s="9"/>
      <c r="Q21" s="7"/>
      <c r="R21" s="10"/>
    </row>
    <row r="22" spans="1:18" x14ac:dyDescent="0.25">
      <c r="A22" s="28" t="s">
        <v>44</v>
      </c>
      <c r="B22" s="47"/>
      <c r="C22" s="48"/>
      <c r="D22" s="29"/>
      <c r="E22" s="22"/>
      <c r="F22" s="7"/>
      <c r="G22" s="7"/>
      <c r="H22" s="8"/>
      <c r="I22" s="7"/>
      <c r="J22" s="7"/>
      <c r="K22" s="7"/>
      <c r="L22" s="7"/>
      <c r="M22" s="7"/>
      <c r="N22" s="7"/>
      <c r="O22" s="9"/>
      <c r="P22" s="9"/>
      <c r="Q22" s="7"/>
      <c r="R22" s="10"/>
    </row>
    <row r="23" spans="1:18" x14ac:dyDescent="0.25">
      <c r="A23" s="28" t="s">
        <v>45</v>
      </c>
      <c r="B23" s="47"/>
      <c r="C23" s="48"/>
      <c r="D23" s="29"/>
      <c r="E23" s="22"/>
      <c r="F23" s="7"/>
      <c r="G23" s="7"/>
      <c r="H23" s="8"/>
      <c r="I23" s="7"/>
      <c r="J23" s="7"/>
      <c r="K23" s="7"/>
      <c r="L23" s="7"/>
      <c r="M23" s="7"/>
      <c r="N23" s="7"/>
      <c r="O23" s="9"/>
      <c r="P23" s="9"/>
      <c r="Q23" s="7"/>
      <c r="R23" s="10"/>
    </row>
    <row r="24" spans="1:18" x14ac:dyDescent="0.25">
      <c r="A24" s="28" t="s">
        <v>46</v>
      </c>
      <c r="B24" s="47"/>
      <c r="C24" s="48"/>
      <c r="D24" s="29"/>
      <c r="E24" s="22"/>
      <c r="F24" s="7"/>
      <c r="G24" s="7"/>
      <c r="H24" s="8"/>
      <c r="I24" s="7"/>
      <c r="J24" s="7"/>
      <c r="K24" s="7"/>
      <c r="L24" s="7"/>
      <c r="M24" s="7"/>
      <c r="N24" s="7"/>
      <c r="O24" s="9"/>
      <c r="P24" s="9"/>
      <c r="Q24" s="7"/>
      <c r="R24" s="10"/>
    </row>
    <row r="25" spans="1:18" x14ac:dyDescent="0.25">
      <c r="A25" s="28" t="s">
        <v>47</v>
      </c>
      <c r="B25" s="47"/>
      <c r="C25" s="48"/>
      <c r="D25" s="29"/>
      <c r="E25" s="22"/>
      <c r="F25" s="7"/>
      <c r="G25" s="7"/>
      <c r="H25" s="8"/>
      <c r="I25" s="7"/>
      <c r="J25" s="7"/>
      <c r="K25" s="7"/>
      <c r="L25" s="7"/>
      <c r="M25" s="7"/>
      <c r="N25" s="7"/>
      <c r="O25" s="9"/>
      <c r="P25" s="9"/>
      <c r="Q25" s="7"/>
      <c r="R25" s="10"/>
    </row>
    <row r="26" spans="1:18" x14ac:dyDescent="0.25">
      <c r="A26" s="36" t="s">
        <v>53</v>
      </c>
      <c r="B26" s="47">
        <v>0</v>
      </c>
      <c r="C26" s="48"/>
      <c r="D26" s="29">
        <v>0</v>
      </c>
      <c r="E26" s="22"/>
      <c r="F26" s="7"/>
      <c r="G26" s="7"/>
      <c r="H26" s="8"/>
      <c r="I26" s="7"/>
      <c r="J26" s="7"/>
      <c r="K26" s="7"/>
      <c r="L26" s="7"/>
      <c r="M26" s="7"/>
      <c r="N26" s="7"/>
      <c r="O26" s="9"/>
      <c r="P26" s="9"/>
      <c r="Q26" s="7"/>
      <c r="R26" s="10"/>
    </row>
    <row r="27" spans="1:18" x14ac:dyDescent="0.25">
      <c r="A27" s="36" t="s">
        <v>9</v>
      </c>
      <c r="B27" s="47">
        <v>0</v>
      </c>
      <c r="C27" s="48"/>
      <c r="D27" s="29">
        <v>1800</v>
      </c>
      <c r="E27" s="13"/>
      <c r="F27" s="7"/>
      <c r="G27" s="7"/>
      <c r="H27" s="7"/>
      <c r="I27" s="7"/>
      <c r="J27" s="7"/>
      <c r="K27" s="7"/>
      <c r="L27" s="7"/>
      <c r="M27" s="7"/>
      <c r="N27" s="7"/>
      <c r="O27" s="9"/>
      <c r="P27" s="9"/>
      <c r="Q27" s="7"/>
      <c r="R27" s="10"/>
    </row>
    <row r="28" spans="1:18" x14ac:dyDescent="0.25">
      <c r="A28" s="36" t="s">
        <v>54</v>
      </c>
      <c r="B28" s="47">
        <v>0</v>
      </c>
      <c r="C28" s="48"/>
      <c r="D28" s="29">
        <v>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9"/>
      <c r="P28" s="9"/>
      <c r="Q28" s="7"/>
      <c r="R28" s="10"/>
    </row>
    <row r="29" spans="1:18" ht="20.25" x14ac:dyDescent="0.25">
      <c r="A29" s="36" t="s">
        <v>6</v>
      </c>
      <c r="B29" s="47">
        <v>0</v>
      </c>
      <c r="C29" s="48"/>
      <c r="D29" s="29">
        <v>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7"/>
      <c r="R29" s="10"/>
    </row>
    <row r="30" spans="1:18" x14ac:dyDescent="0.25">
      <c r="A30" s="14" t="s">
        <v>1</v>
      </c>
      <c r="B30" s="49">
        <f>SUM(B14:B29)</f>
        <v>373824.11</v>
      </c>
      <c r="C30" s="50"/>
      <c r="D30" s="15">
        <f>SUM(D14:D29)</f>
        <v>339137.3</v>
      </c>
      <c r="E30" s="15"/>
      <c r="F30" s="15">
        <f t="shared" ref="F30:R30" si="0">SUM(F14:F29)</f>
        <v>19777.800000000003</v>
      </c>
      <c r="G30" s="15">
        <f t="shared" si="0"/>
        <v>29021.399999999998</v>
      </c>
      <c r="H30" s="15">
        <f t="shared" si="0"/>
        <v>23733.360000000001</v>
      </c>
      <c r="I30" s="15">
        <f t="shared" si="0"/>
        <v>9000</v>
      </c>
      <c r="J30" s="15">
        <f t="shared" si="0"/>
        <v>30655.590000000004</v>
      </c>
      <c r="K30" s="15">
        <f t="shared" si="0"/>
        <v>27986.399999999998</v>
      </c>
      <c r="L30" s="15">
        <f t="shared" si="0"/>
        <v>42522.270000000004</v>
      </c>
      <c r="M30" s="15">
        <f t="shared" si="0"/>
        <v>39706.69</v>
      </c>
      <c r="N30" s="15">
        <f t="shared" si="0"/>
        <v>6400</v>
      </c>
      <c r="O30" s="15">
        <f t="shared" si="0"/>
        <v>41558</v>
      </c>
      <c r="P30" s="15">
        <f t="shared" si="0"/>
        <v>15585</v>
      </c>
      <c r="Q30" s="15">
        <f t="shared" si="0"/>
        <v>31644.48</v>
      </c>
      <c r="R30" s="16">
        <f t="shared" si="0"/>
        <v>317590.99000000005</v>
      </c>
    </row>
    <row r="31" spans="1:18" x14ac:dyDescent="0.25">
      <c r="A31" s="30"/>
      <c r="B31" s="51"/>
      <c r="C31" s="5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 t="s">
        <v>48</v>
      </c>
      <c r="Q31" s="46">
        <f>E12+D30-R30</f>
        <v>269549.45799999981</v>
      </c>
      <c r="R31" s="46"/>
    </row>
    <row r="32" spans="1:18" x14ac:dyDescent="0.25">
      <c r="A32" t="s">
        <v>3</v>
      </c>
      <c r="B32">
        <v>3000</v>
      </c>
      <c r="C32" t="s">
        <v>61</v>
      </c>
      <c r="F32" s="1"/>
    </row>
    <row r="33" spans="1:18" x14ac:dyDescent="0.25">
      <c r="A33" t="s">
        <v>5</v>
      </c>
      <c r="B33">
        <v>3400</v>
      </c>
      <c r="C33" t="s">
        <v>62</v>
      </c>
      <c r="K33" s="34" t="s">
        <v>17</v>
      </c>
      <c r="L33" s="34">
        <v>5554.25</v>
      </c>
      <c r="M33" s="34" t="s">
        <v>56</v>
      </c>
      <c r="N33" s="34">
        <v>5999.92</v>
      </c>
      <c r="O33" s="34" t="s">
        <v>57</v>
      </c>
      <c r="P33" s="34">
        <v>3164.4</v>
      </c>
      <c r="Q33" s="35" t="s">
        <v>19</v>
      </c>
    </row>
    <row r="34" spans="1:18" x14ac:dyDescent="0.25">
      <c r="K34" s="34" t="s">
        <v>3</v>
      </c>
      <c r="L34" s="34">
        <v>4956.1000000000004</v>
      </c>
      <c r="M34" s="34" t="s">
        <v>56</v>
      </c>
      <c r="N34" s="34">
        <v>3277.07</v>
      </c>
      <c r="O34" s="34" t="s">
        <v>57</v>
      </c>
      <c r="P34" s="34">
        <v>3164.4</v>
      </c>
      <c r="Q34" s="35" t="s">
        <v>19</v>
      </c>
    </row>
    <row r="35" spans="1:18" x14ac:dyDescent="0.25">
      <c r="I35" s="1"/>
      <c r="K35" s="34" t="s">
        <v>5</v>
      </c>
      <c r="L35" s="34">
        <v>5810.6</v>
      </c>
      <c r="M35" s="34" t="s">
        <v>56</v>
      </c>
      <c r="N35" s="34">
        <v>4615.55</v>
      </c>
      <c r="O35" s="34" t="s">
        <v>57</v>
      </c>
      <c r="P35" s="34">
        <v>3164.4</v>
      </c>
      <c r="Q35" s="35" t="s">
        <v>19</v>
      </c>
      <c r="R35" s="38"/>
    </row>
    <row r="36" spans="1:18" x14ac:dyDescent="0.25">
      <c r="E36" s="38"/>
      <c r="K36" s="34" t="s">
        <v>7</v>
      </c>
      <c r="L36" s="34"/>
      <c r="M36" s="34" t="s">
        <v>56</v>
      </c>
      <c r="N36" s="34"/>
      <c r="O36" s="34" t="s">
        <v>57</v>
      </c>
      <c r="P36" s="34"/>
      <c r="Q36" s="35" t="s">
        <v>19</v>
      </c>
    </row>
    <row r="37" spans="1:18" x14ac:dyDescent="0.25">
      <c r="C37" s="41"/>
      <c r="G37" s="38"/>
      <c r="K37" s="34" t="s">
        <v>8</v>
      </c>
      <c r="L37" s="34"/>
      <c r="M37" s="34" t="s">
        <v>56</v>
      </c>
      <c r="N37" s="34"/>
      <c r="O37" s="34" t="s">
        <v>57</v>
      </c>
      <c r="P37" s="34"/>
      <c r="Q37" s="35" t="s">
        <v>19</v>
      </c>
    </row>
    <row r="38" spans="1:18" x14ac:dyDescent="0.25">
      <c r="F38" s="38"/>
      <c r="G38" s="38"/>
      <c r="K38" s="34" t="s">
        <v>10</v>
      </c>
      <c r="L38" s="34"/>
      <c r="M38" s="34" t="s">
        <v>56</v>
      </c>
      <c r="N38" s="34"/>
      <c r="O38" s="34" t="s">
        <v>57</v>
      </c>
      <c r="P38" s="34"/>
      <c r="Q38" s="35" t="s">
        <v>19</v>
      </c>
    </row>
    <row r="39" spans="1:18" x14ac:dyDescent="0.25">
      <c r="K39" s="34" t="s">
        <v>11</v>
      </c>
      <c r="L39" s="34"/>
      <c r="M39" s="34" t="s">
        <v>56</v>
      </c>
      <c r="N39" s="34"/>
      <c r="O39" s="34" t="s">
        <v>57</v>
      </c>
      <c r="P39" s="34"/>
      <c r="Q39" s="35" t="s">
        <v>19</v>
      </c>
    </row>
    <row r="40" spans="1:18" x14ac:dyDescent="0.25">
      <c r="K40" s="34" t="s">
        <v>12</v>
      </c>
      <c r="L40" s="34"/>
      <c r="M40" s="34" t="s">
        <v>56</v>
      </c>
      <c r="N40" s="34"/>
      <c r="O40" s="34" t="s">
        <v>57</v>
      </c>
      <c r="P40" s="34"/>
      <c r="Q40" s="35" t="s">
        <v>19</v>
      </c>
    </row>
    <row r="41" spans="1:18" x14ac:dyDescent="0.25">
      <c r="K41" s="34" t="s">
        <v>13</v>
      </c>
      <c r="L41" s="34"/>
      <c r="M41" s="34" t="s">
        <v>56</v>
      </c>
      <c r="N41" s="34"/>
      <c r="O41" s="34" t="s">
        <v>57</v>
      </c>
      <c r="P41" s="34"/>
      <c r="Q41" s="35" t="s">
        <v>19</v>
      </c>
    </row>
    <row r="42" spans="1:18" x14ac:dyDescent="0.25">
      <c r="K42" s="34" t="s">
        <v>14</v>
      </c>
      <c r="L42" s="34"/>
      <c r="M42" s="34" t="s">
        <v>56</v>
      </c>
      <c r="N42" s="34"/>
      <c r="O42" s="34" t="s">
        <v>57</v>
      </c>
      <c r="P42" s="34"/>
      <c r="Q42" s="35" t="s">
        <v>19</v>
      </c>
    </row>
    <row r="43" spans="1:18" x14ac:dyDescent="0.25">
      <c r="K43" s="34" t="s">
        <v>15</v>
      </c>
      <c r="L43" s="34"/>
      <c r="M43" s="34" t="s">
        <v>56</v>
      </c>
      <c r="N43" s="34"/>
      <c r="O43" s="34" t="s">
        <v>57</v>
      </c>
      <c r="P43" s="34"/>
      <c r="Q43" s="35" t="s">
        <v>19</v>
      </c>
    </row>
    <row r="44" spans="1:18" x14ac:dyDescent="0.25">
      <c r="K44" s="34" t="s">
        <v>16</v>
      </c>
      <c r="L44" s="34"/>
      <c r="M44" s="34" t="s">
        <v>56</v>
      </c>
      <c r="N44" s="34"/>
      <c r="O44" s="34" t="s">
        <v>57</v>
      </c>
      <c r="P44" s="34"/>
      <c r="Q44" s="35" t="s">
        <v>19</v>
      </c>
    </row>
  </sheetData>
  <mergeCells count="48"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M6:N6"/>
    <mergeCell ref="B13:C13"/>
    <mergeCell ref="I6:I7"/>
    <mergeCell ref="J6:J7"/>
    <mergeCell ref="K6:K7"/>
    <mergeCell ref="L6:L7"/>
    <mergeCell ref="A9:D9"/>
    <mergeCell ref="F9:N9"/>
    <mergeCell ref="C6:C7"/>
    <mergeCell ref="D6:D7"/>
    <mergeCell ref="E6:E7"/>
    <mergeCell ref="F6:F7"/>
    <mergeCell ref="G6:G7"/>
    <mergeCell ref="H6:H7"/>
    <mergeCell ref="O9:P9"/>
    <mergeCell ref="A10:E10"/>
    <mergeCell ref="A11:E11"/>
    <mergeCell ref="F11:R11"/>
    <mergeCell ref="A12:D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Q31:R31"/>
    <mergeCell ref="B26:C26"/>
    <mergeCell ref="B27:C27"/>
    <mergeCell ref="B28:C28"/>
    <mergeCell ref="B29:C29"/>
    <mergeCell ref="B30:C30"/>
    <mergeCell ref="B31:C31"/>
  </mergeCells>
  <pageMargins left="0.23958333333333334" right="0.10416666666666667" top="9.375E-2" bottom="0.15625" header="0.3" footer="0.3"/>
  <pageSetup paperSize="9" scale="8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2020-05-25T05:18:55Z</dcterms:modified>
</cp:coreProperties>
</file>