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сентябрь 2020\"/>
    </mc:Choice>
  </mc:AlternateContent>
  <bookViews>
    <workbookView xWindow="90" yWindow="840" windowWidth="19290" windowHeight="8850"/>
  </bookViews>
  <sheets>
    <sheet name="2020" sheetId="13" r:id="rId1"/>
  </sheets>
  <definedNames>
    <definedName name="_xlnm.Print_Area" localSheetId="0">'2020'!$A$2:$Q$28</definedName>
  </definedNames>
  <calcPr calcId="162913"/>
</workbook>
</file>

<file path=xl/calcChain.xml><?xml version="1.0" encoding="utf-8"?>
<calcChain xmlns="http://schemas.openxmlformats.org/spreadsheetml/2006/main">
  <c r="D22" i="13" l="1"/>
  <c r="P27" i="13"/>
  <c r="O27" i="13"/>
  <c r="M27" i="13"/>
  <c r="K27" i="13"/>
  <c r="J27" i="13"/>
  <c r="I27" i="13"/>
  <c r="H27" i="13"/>
  <c r="F27" i="13"/>
  <c r="B27" i="13"/>
  <c r="Q22" i="13"/>
  <c r="D26" i="13"/>
  <c r="D21" i="13" l="1"/>
  <c r="Q21" i="13"/>
  <c r="Q20" i="13" l="1"/>
  <c r="L19" i="13" l="1"/>
  <c r="Q19" i="13" l="1"/>
  <c r="N18" i="13" l="1"/>
  <c r="N27" i="13" s="1"/>
  <c r="Q18" i="13" l="1"/>
  <c r="D18" i="13"/>
  <c r="G17" i="13" l="1"/>
  <c r="Q17" i="13" l="1"/>
  <c r="L16" i="13" l="1"/>
  <c r="G16" i="13" l="1"/>
  <c r="G27" i="13" s="1"/>
  <c r="Q16" i="13" l="1"/>
  <c r="D16" i="13"/>
  <c r="L15" i="13" l="1"/>
  <c r="L27" i="13" s="1"/>
  <c r="Q15" i="13" l="1"/>
  <c r="D14" i="13" l="1"/>
  <c r="D27" i="13" s="1"/>
  <c r="P10" i="13" l="1"/>
  <c r="N10" i="13"/>
  <c r="M10" i="13"/>
  <c r="I10" i="13"/>
  <c r="H10" i="13"/>
  <c r="O10" i="13"/>
  <c r="L10" i="13"/>
  <c r="K10" i="13"/>
  <c r="J10" i="13"/>
  <c r="G10" i="13"/>
  <c r="F10" i="13"/>
  <c r="Q8" i="13"/>
  <c r="E8" i="13"/>
  <c r="Q10" i="13" l="1"/>
  <c r="Q14" i="13"/>
  <c r="Q27" i="13" s="1"/>
  <c r="P28" i="13" l="1"/>
</calcChain>
</file>

<file path=xl/comments1.xml><?xml version="1.0" encoding="utf-8"?>
<comments xmlns="http://schemas.openxmlformats.org/spreadsheetml/2006/main">
  <authors>
    <author>User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1497-разовая премия
3494-разовая премия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1432-разовая премия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1000-забили 2 трубы, обрезка туи, ремонт двери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6740,66-дезинсекция</t>
        </r>
      </text>
    </comment>
  </commentList>
</comments>
</file>

<file path=xl/sharedStrings.xml><?xml version="1.0" encoding="utf-8"?>
<sst xmlns="http://schemas.openxmlformats.org/spreadsheetml/2006/main" count="91" uniqueCount="59">
  <si>
    <t>Содержание</t>
  </si>
  <si>
    <t>ремонт</t>
  </si>
  <si>
    <t>итого</t>
  </si>
  <si>
    <t>ИТОГО</t>
  </si>
  <si>
    <t>март</t>
  </si>
  <si>
    <t>февраль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</si>
  <si>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</si>
  <si>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</si>
  <si>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</si>
  <si>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</si>
  <si>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</si>
  <si>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</si>
  <si>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</si>
  <si>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</si>
  <si>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июнь</t>
  </si>
  <si>
    <t>январь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</si>
  <si>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</si>
  <si>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</si>
  <si>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</si>
  <si>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</si>
  <si>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</si>
  <si>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</si>
  <si>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</si>
  <si>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</si>
  <si>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</si>
  <si>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</si>
  <si>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</si>
  <si>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</si>
  <si>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</si>
  <si>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</si>
  <si>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</si>
  <si>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</si>
  <si>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</si>
  <si>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</si>
  <si>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</si>
  <si>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</si>
  <si>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</si>
  <si>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</si>
  <si>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</si>
  <si>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</si>
  <si>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</si>
  <si>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</si>
  <si>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</si>
  <si>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</si>
  <si>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</si>
  <si>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</si>
  <si>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</si>
  <si>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</si>
  <si>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</si>
  <si>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</si>
  <si>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</si>
  <si>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</si>
  <si>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</si>
  <si>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</si>
  <si>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</si>
  <si>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</si>
  <si>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</si>
  <si>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148/1__на 2020год.</t>
  </si>
  <si>
    <t>забили 2 трубы, обрезка туи, ремонт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</si>
</sst>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_р_."/>
    <numFmt numFmtId="170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6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3" xfId="0" applyBorder="1"/>
    <xf numFmtId="4" fontId="0" fillId="0" borderId="0" xfId="0" applyNumberFormat="1"/>
    <xf numFmtId="165" fontId="0" fillId="0" borderId="0" xfId="0" applyNumberFormat="1"/>
    <xf numFmtId="0" fontId="1" fillId="6" borderId="12" xfId="0" applyFont="1" applyFill="1" applyBorder="1" applyAlignment="1"/>
    <xf numFmtId="0" fontId="1" fillId="6" borderId="12" xfId="0" applyFont="1" applyFill="1" applyBorder="1" applyAlignment="1">
      <alignment wrapText="1"/>
    </xf>
    <xf numFmtId="2" fontId="8" fillId="6" borderId="12" xfId="0" applyNumberFormat="1" applyFont="1" applyFill="1" applyBorder="1" applyAlignment="1"/>
    <xf numFmtId="2" fontId="8" fillId="0" borderId="5" xfId="0" applyNumberFormat="1" applyFont="1" applyBorder="1" applyAlignment="1">
      <alignment horizontal="center" vertical="top" wrapText="1"/>
    </xf>
    <xf numFmtId="4" fontId="6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1" xfId="0" applyNumberFormat="1" applyFont="1" applyFill="1" applyBorder="1" applyAlignment="1">
      <alignment horizontal="center" vertical="top" wrapText="1"/>
    </xf>
    <xf numFmtId="17" fontId="6" fillId="9" borderId="3" xfId="0" applyNumberFormat="1" applyFont="1" applyFill="1" applyBorder="1" applyAlignment="1">
      <alignment horizontal="left"/>
    </xf>
    <xf numFmtId="165" fontId="2" fillId="4" borderId="3" xfId="0" applyNumberFormat="1" applyFont="1" applyFill="1" applyBorder="1"/>
    <xf numFmtId="165" fontId="2" fillId="4" borderId="5" xfId="0" applyNumberFormat="1" applyFont="1" applyFill="1" applyBorder="1"/>
    <xf numFmtId="4" fontId="2" fillId="4" borderId="3" xfId="0" applyNumberFormat="1" applyFont="1" applyFill="1" applyBorder="1"/>
    <xf numFmtId="0" fontId="6" fillId="5" borderId="3" xfId="0" applyFont="1" applyFill="1" applyBorder="1"/>
    <xf numFmtId="165" fontId="2" fillId="5" borderId="3" xfId="0" applyNumberFormat="1" applyFont="1" applyFill="1" applyBorder="1"/>
    <xf numFmtId="4" fontId="8" fillId="5" borderId="3" xfId="0" applyNumberFormat="1" applyFont="1" applyFill="1" applyBorder="1"/>
    <xf numFmtId="165" fontId="2" fillId="3" borderId="3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Border="1"/>
    <xf numFmtId="0" fontId="10" fillId="0" borderId="0" xfId="0" applyFont="1"/>
    <xf numFmtId="165" fontId="3" fillId="5" borderId="3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8" fillId="6" borderId="3" xfId="0" applyNumberFormat="1" applyFont="1" applyFill="1" applyBorder="1" applyAlignment="1">
      <alignment vertical="top" wrapText="1"/>
    </xf>
    <xf numFmtId="2" fontId="8" fillId="6" borderId="5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3" borderId="3" xfId="0" applyNumberFormat="1" applyFont="1" applyFill="1" applyBorder="1"/>
    <xf numFmtId="165" fontId="3" fillId="11" borderId="3" xfId="0" applyNumberFormat="1" applyFont="1" applyFill="1" applyBorder="1"/>
    <xf numFmtId="165" fontId="2" fillId="3" borderId="3" xfId="0" applyNumberFormat="1" applyFont="1" applyFill="1" applyBorder="1" applyAlignment="1"/>
    <xf numFmtId="165" fontId="3" fillId="7" borderId="3" xfId="0" applyNumberFormat="1" applyFont="1" applyFill="1" applyBorder="1"/>
    <xf numFmtId="165" fontId="9" fillId="0" borderId="0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165" fontId="11" fillId="5" borderId="3" xfId="0" applyNumberFormat="1" applyFont="1" applyFill="1" applyBorder="1"/>
    <xf numFmtId="165" fontId="2" fillId="4" borderId="0" xfId="0" applyNumberFormat="1" applyFont="1" applyFill="1" applyBorder="1"/>
    <xf numFmtId="17" fontId="2" fillId="2" borderId="3" xfId="0" applyNumberFormat="1" applyFont="1" applyFill="1" applyBorder="1" applyAlignment="1">
      <alignment horizontal="left" wrapText="1"/>
    </xf>
    <xf numFmtId="2" fontId="6" fillId="0" borderId="3" xfId="0" applyNumberFormat="1" applyFont="1" applyBorder="1" applyAlignment="1">
      <alignment vertical="top"/>
    </xf>
    <xf numFmtId="0" fontId="14" fillId="6" borderId="3" xfId="0" applyNumberFormat="1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170" fontId="10" fillId="0" borderId="0" xfId="0" applyNumberFormat="1" applyFont="1"/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left" textRotation="90" wrapText="1"/>
    </xf>
    <xf numFmtId="2" fontId="8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2" fillId="10" borderId="4" xfId="0" applyNumberFormat="1" applyFont="1" applyFill="1" applyBorder="1" applyAlignment="1">
      <alignment horizontal="center"/>
    </xf>
    <xf numFmtId="165" fontId="2" fillId="10" borderId="7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10" borderId="7" xfId="0" applyFill="1" applyBorder="1"/>
    <xf numFmtId="165" fontId="2" fillId="5" borderId="4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2:R42"/>
  <sheetViews>
    <sheetView tabSelected="1" topLeftCell="A16" zoomScaleNormal="100" workbookViewId="0">
      <selection activeCell="H30" sqref="H30"/>
    </sheetView>
  </sheetViews>
  <sheetFormatPr defaultRowHeight="15" x14ac:dyDescent="0.25"/>
  <cols>
    <col min="2" max="2" width="5.5703125" customWidth="1"/>
    <col min="3" max="3" width="7" customWidth="1"/>
    <col min="4" max="4" width="8.7109375" customWidth="1"/>
    <col min="10" max="10" width="9.85546875" customWidth="1"/>
    <col min="15" max="15" width="8" customWidth="1"/>
    <col min="17" max="17" width="10.7109375" bestFit="1" customWidth="1"/>
  </cols>
  <sheetData>
    <row r="2" spans="1:18" ht="15.75" x14ac:dyDescent="0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8" x14ac:dyDescent="0.25">
      <c r="A4" s="47"/>
      <c r="B4" s="79"/>
      <c r="C4" s="79"/>
      <c r="D4" s="79"/>
      <c r="E4" s="80"/>
      <c r="F4" s="77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</row>
    <row r="5" spans="1:18" x14ac:dyDescent="0.25">
      <c r="A5" s="4"/>
      <c r="B5" s="81" t="s">
        <v>18</v>
      </c>
      <c r="C5" s="82"/>
      <c r="D5" s="82"/>
      <c r="E5" s="83"/>
      <c r="F5" s="50" t="s">
        <v>0</v>
      </c>
      <c r="G5" s="51"/>
      <c r="H5" s="51"/>
      <c r="I5" s="51"/>
      <c r="J5" s="51"/>
      <c r="K5" s="51"/>
      <c r="L5" s="51"/>
      <c r="M5" s="51"/>
      <c r="N5" s="52" t="s">
        <v>19</v>
      </c>
      <c r="O5" s="53"/>
      <c r="P5" s="56" t="s">
        <v>20</v>
      </c>
      <c r="Q5" s="59" t="s">
        <v>3</v>
      </c>
    </row>
    <row r="6" spans="1:18" x14ac:dyDescent="0.25">
      <c r="A6" s="5"/>
      <c r="B6" s="62" t="s">
        <v>21</v>
      </c>
      <c r="C6" s="62" t="s">
        <v>1</v>
      </c>
      <c r="D6" s="62" t="s">
        <v>49</v>
      </c>
      <c r="E6" s="69" t="s">
        <v>2</v>
      </c>
      <c r="F6" s="67" t="s">
        <v>22</v>
      </c>
      <c r="G6" s="67" t="s">
        <v>55</v>
      </c>
      <c r="H6" s="67" t="s">
        <v>23</v>
      </c>
      <c r="I6" s="67" t="s">
        <v>24</v>
      </c>
      <c r="J6" s="67" t="s">
        <v>25</v>
      </c>
      <c r="K6" s="67" t="s">
        <v>56</v>
      </c>
      <c r="L6" s="71" t="s">
        <v>26</v>
      </c>
      <c r="M6" s="73"/>
      <c r="N6" s="54"/>
      <c r="O6" s="55"/>
      <c r="P6" s="57"/>
      <c r="Q6" s="60"/>
    </row>
    <row r="7" spans="1:18" ht="129.75" x14ac:dyDescent="0.25">
      <c r="A7" s="6"/>
      <c r="B7" s="63"/>
      <c r="C7" s="63"/>
      <c r="D7" s="63"/>
      <c r="E7" s="70"/>
      <c r="F7" s="68"/>
      <c r="G7" s="68"/>
      <c r="H7" s="68"/>
      <c r="I7" s="68"/>
      <c r="J7" s="68"/>
      <c r="K7" s="68"/>
      <c r="L7" s="24" t="s">
        <v>50</v>
      </c>
      <c r="M7" s="24" t="s">
        <v>52</v>
      </c>
      <c r="N7" s="44" t="s">
        <v>27</v>
      </c>
      <c r="O7" s="44" t="s">
        <v>28</v>
      </c>
      <c r="P7" s="58"/>
      <c r="Q7" s="61"/>
    </row>
    <row r="8" spans="1:18" x14ac:dyDescent="0.25">
      <c r="A8" s="40" t="s">
        <v>51</v>
      </c>
      <c r="B8" s="25">
        <v>14.4</v>
      </c>
      <c r="C8" s="39">
        <v>4</v>
      </c>
      <c r="D8" s="39">
        <v>1.6</v>
      </c>
      <c r="E8" s="8">
        <f>SUM(B8:D8)</f>
        <v>20</v>
      </c>
      <c r="F8" s="35">
        <v>1.2</v>
      </c>
      <c r="G8" s="35">
        <v>1.49</v>
      </c>
      <c r="H8" s="35">
        <v>1.8</v>
      </c>
      <c r="I8" s="35">
        <v>0.5</v>
      </c>
      <c r="J8" s="35">
        <v>2.12</v>
      </c>
      <c r="K8" s="35">
        <v>2.2000000000000002</v>
      </c>
      <c r="L8" s="35">
        <v>3.09</v>
      </c>
      <c r="M8" s="35">
        <v>2</v>
      </c>
      <c r="N8" s="26">
        <v>2</v>
      </c>
      <c r="O8" s="26">
        <v>2</v>
      </c>
      <c r="P8" s="27">
        <v>1.6</v>
      </c>
      <c r="Q8" s="7">
        <f>SUM(F8:P8)</f>
        <v>20</v>
      </c>
    </row>
    <row r="9" spans="1:18" ht="22.5" x14ac:dyDescent="0.25">
      <c r="A9" s="84" t="s">
        <v>29</v>
      </c>
      <c r="B9" s="85"/>
      <c r="C9" s="85"/>
      <c r="D9" s="86"/>
      <c r="E9" s="8">
        <v>3103.2</v>
      </c>
      <c r="F9" s="71" t="s">
        <v>30</v>
      </c>
      <c r="G9" s="72"/>
      <c r="H9" s="72"/>
      <c r="I9" s="72"/>
      <c r="J9" s="72"/>
      <c r="K9" s="72"/>
      <c r="L9" s="72"/>
      <c r="M9" s="73"/>
      <c r="N9" s="74" t="s">
        <v>31</v>
      </c>
      <c r="O9" s="75"/>
      <c r="P9" s="7" t="s">
        <v>32</v>
      </c>
      <c r="Q9" s="7"/>
    </row>
    <row r="10" spans="1:18" x14ac:dyDescent="0.25">
      <c r="A10" s="64" t="s">
        <v>33</v>
      </c>
      <c r="B10" s="65"/>
      <c r="C10" s="65"/>
      <c r="D10" s="65"/>
      <c r="E10" s="66"/>
      <c r="F10" s="9">
        <f>E9*F8</f>
        <v>3723.8399999999997</v>
      </c>
      <c r="G10" s="9">
        <f>G8*E9</f>
        <v>4623.768</v>
      </c>
      <c r="H10" s="9">
        <f>E9*H8</f>
        <v>5585.76</v>
      </c>
      <c r="I10" s="9">
        <f>E9*I8</f>
        <v>1551.6</v>
      </c>
      <c r="J10" s="9">
        <f>E9*J8</f>
        <v>6578.7839999999997</v>
      </c>
      <c r="K10" s="9">
        <f>E9*K8</f>
        <v>6827.04</v>
      </c>
      <c r="L10" s="9">
        <f>E9*L8</f>
        <v>9588.887999999999</v>
      </c>
      <c r="M10" s="9">
        <f>E9*M8</f>
        <v>6206.4</v>
      </c>
      <c r="N10" s="9">
        <f>E9*N8</f>
        <v>6206.4</v>
      </c>
      <c r="O10" s="9">
        <f>O8*E9</f>
        <v>6206.4</v>
      </c>
      <c r="P10" s="9">
        <f>E9*P8</f>
        <v>4965.12</v>
      </c>
      <c r="Q10" s="9">
        <f>F10+G10+H10+I10+J10+K10+L10+M10+N10+O10+P10</f>
        <v>62064.000000000007</v>
      </c>
    </row>
    <row r="11" spans="1:18" x14ac:dyDescent="0.25">
      <c r="A11" s="89" t="s">
        <v>34</v>
      </c>
      <c r="B11" s="89"/>
      <c r="C11" s="89"/>
      <c r="D11" s="89"/>
      <c r="E11" s="90"/>
      <c r="F11" s="76" t="s">
        <v>35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8" x14ac:dyDescent="0.25">
      <c r="A12" s="98" t="s">
        <v>36</v>
      </c>
      <c r="B12" s="98"/>
      <c r="C12" s="98"/>
      <c r="D12" s="99"/>
      <c r="E12" s="10">
        <v>183595.147</v>
      </c>
      <c r="F12" s="41"/>
      <c r="G12" s="42"/>
      <c r="H12" s="11"/>
      <c r="I12" s="42"/>
      <c r="J12" s="42"/>
      <c r="K12" s="42"/>
      <c r="L12" s="42"/>
      <c r="M12" s="42"/>
      <c r="N12" s="42"/>
      <c r="O12" s="42"/>
      <c r="P12" s="42"/>
      <c r="Q12" s="43"/>
    </row>
    <row r="13" spans="1:18" x14ac:dyDescent="0.25">
      <c r="A13" s="28"/>
      <c r="B13" s="93" t="s">
        <v>47</v>
      </c>
      <c r="C13" s="93"/>
      <c r="D13" s="29" t="s">
        <v>34</v>
      </c>
      <c r="E13" s="30" t="s">
        <v>48</v>
      </c>
      <c r="F13" s="41"/>
      <c r="G13" s="42"/>
      <c r="H13" s="11"/>
      <c r="I13" s="42"/>
      <c r="J13" s="42"/>
      <c r="K13" s="42"/>
      <c r="L13" s="42"/>
      <c r="M13" s="42"/>
      <c r="N13" s="42"/>
      <c r="O13" s="42"/>
      <c r="P13" s="42"/>
      <c r="Q13" s="43"/>
    </row>
    <row r="14" spans="1:18" x14ac:dyDescent="0.25">
      <c r="A14" s="12" t="s">
        <v>37</v>
      </c>
      <c r="B14" s="87">
        <v>62086</v>
      </c>
      <c r="C14" s="94"/>
      <c r="D14" s="31">
        <f>51515.78+400</f>
        <v>51915.78</v>
      </c>
      <c r="E14" s="32"/>
      <c r="F14" s="13">
        <v>3723.8399999999997</v>
      </c>
      <c r="G14" s="13">
        <v>4605.75</v>
      </c>
      <c r="H14" s="14">
        <v>5585.76</v>
      </c>
      <c r="I14" s="13">
        <v>1500</v>
      </c>
      <c r="J14" s="13">
        <v>6578.7839999999997</v>
      </c>
      <c r="K14" s="13">
        <v>6827.04</v>
      </c>
      <c r="L14" s="13">
        <v>588.01</v>
      </c>
      <c r="M14" s="13">
        <v>0</v>
      </c>
      <c r="N14" s="33">
        <v>0</v>
      </c>
      <c r="O14" s="33">
        <v>0</v>
      </c>
      <c r="P14" s="13">
        <v>4965.12</v>
      </c>
      <c r="Q14" s="15">
        <f t="shared" ref="Q14:Q22" si="0">SUM(F14:P14)</f>
        <v>34374.303999999996</v>
      </c>
      <c r="R14" s="2"/>
    </row>
    <row r="15" spans="1:18" x14ac:dyDescent="0.25">
      <c r="A15" s="12" t="s">
        <v>38</v>
      </c>
      <c r="B15" s="87">
        <v>62086</v>
      </c>
      <c r="C15" s="88"/>
      <c r="D15" s="31">
        <v>47166.01</v>
      </c>
      <c r="E15" s="32"/>
      <c r="F15" s="13">
        <v>3723.8399999999997</v>
      </c>
      <c r="G15" s="13">
        <v>4605.75</v>
      </c>
      <c r="H15" s="14">
        <v>5585.76</v>
      </c>
      <c r="I15" s="13">
        <v>1500</v>
      </c>
      <c r="J15" s="13">
        <v>6578.7839999999997</v>
      </c>
      <c r="K15" s="13">
        <v>6827.04</v>
      </c>
      <c r="L15" s="13">
        <f>85.45+1166.76</f>
        <v>1252.21</v>
      </c>
      <c r="M15" s="13">
        <v>0</v>
      </c>
      <c r="N15" s="33">
        <v>0</v>
      </c>
      <c r="O15" s="33">
        <v>11687</v>
      </c>
      <c r="P15" s="13">
        <v>4965.12</v>
      </c>
      <c r="Q15" s="15">
        <f t="shared" si="0"/>
        <v>46725.504000000001</v>
      </c>
      <c r="R15" s="2"/>
    </row>
    <row r="16" spans="1:18" x14ac:dyDescent="0.25">
      <c r="A16" s="12" t="s">
        <v>4</v>
      </c>
      <c r="B16" s="87">
        <v>62086</v>
      </c>
      <c r="C16" s="88"/>
      <c r="D16" s="31">
        <f>56955.8+800</f>
        <v>57755.8</v>
      </c>
      <c r="E16" s="32"/>
      <c r="F16" s="13">
        <v>3723.8399999999997</v>
      </c>
      <c r="G16" s="13">
        <f>4605.75+4991</f>
        <v>9596.75</v>
      </c>
      <c r="H16" s="14">
        <v>5585.76</v>
      </c>
      <c r="I16" s="13">
        <v>1500</v>
      </c>
      <c r="J16" s="13">
        <v>6578.7839999999997</v>
      </c>
      <c r="K16" s="13">
        <v>6827.04</v>
      </c>
      <c r="L16" s="13">
        <f>1367.2+2977.09</f>
        <v>4344.29</v>
      </c>
      <c r="M16" s="13">
        <v>0</v>
      </c>
      <c r="N16" s="33">
        <v>408</v>
      </c>
      <c r="O16" s="33">
        <v>0</v>
      </c>
      <c r="P16" s="13">
        <v>4965.12</v>
      </c>
      <c r="Q16" s="15">
        <f t="shared" si="0"/>
        <v>43529.584000000003</v>
      </c>
      <c r="R16" s="2"/>
    </row>
    <row r="17" spans="1:18" x14ac:dyDescent="0.25">
      <c r="A17" s="12" t="s">
        <v>39</v>
      </c>
      <c r="B17" s="87">
        <v>62086</v>
      </c>
      <c r="C17" s="88"/>
      <c r="D17" s="31">
        <v>42037.82</v>
      </c>
      <c r="E17" s="32"/>
      <c r="F17" s="13">
        <v>3723.8399999999997</v>
      </c>
      <c r="G17" s="13">
        <f>4605.75+1432</f>
        <v>6037.75</v>
      </c>
      <c r="H17" s="14">
        <v>5585.76</v>
      </c>
      <c r="I17" s="13">
        <v>750</v>
      </c>
      <c r="J17" s="13">
        <v>6578.7839999999997</v>
      </c>
      <c r="K17" s="13">
        <v>6827.04</v>
      </c>
      <c r="L17" s="13">
        <v>5398.58</v>
      </c>
      <c r="M17" s="13">
        <v>0</v>
      </c>
      <c r="N17" s="33">
        <v>0</v>
      </c>
      <c r="O17" s="33">
        <v>0</v>
      </c>
      <c r="P17" s="13">
        <v>4965.12</v>
      </c>
      <c r="Q17" s="15">
        <f t="shared" si="0"/>
        <v>39866.874000000003</v>
      </c>
      <c r="R17" s="2"/>
    </row>
    <row r="18" spans="1:18" x14ac:dyDescent="0.25">
      <c r="A18" s="12" t="s">
        <v>6</v>
      </c>
      <c r="B18" s="87">
        <v>62086</v>
      </c>
      <c r="C18" s="88"/>
      <c r="D18" s="31">
        <f>61497.02+400</f>
        <v>61897.02</v>
      </c>
      <c r="E18" s="32"/>
      <c r="F18" s="13">
        <v>3723.8399999999997</v>
      </c>
      <c r="G18" s="13">
        <v>4605.75</v>
      </c>
      <c r="H18" s="14">
        <v>5585.76</v>
      </c>
      <c r="I18" s="13">
        <v>0</v>
      </c>
      <c r="J18" s="13">
        <v>6578.7839999999997</v>
      </c>
      <c r="K18" s="13">
        <v>6827.04</v>
      </c>
      <c r="L18" s="13">
        <v>1324.18</v>
      </c>
      <c r="M18" s="13">
        <v>5132.2</v>
      </c>
      <c r="N18" s="33">
        <f>533+4656+4915+1566</f>
        <v>11670</v>
      </c>
      <c r="O18" s="33">
        <v>0</v>
      </c>
      <c r="P18" s="13">
        <v>4965.12</v>
      </c>
      <c r="Q18" s="15">
        <f t="shared" si="0"/>
        <v>50412.673999999999</v>
      </c>
      <c r="R18" s="2"/>
    </row>
    <row r="19" spans="1:18" x14ac:dyDescent="0.25">
      <c r="A19" s="12" t="s">
        <v>14</v>
      </c>
      <c r="B19" s="87">
        <v>62086</v>
      </c>
      <c r="C19" s="88"/>
      <c r="D19" s="31">
        <v>49009.58</v>
      </c>
      <c r="E19" s="32"/>
      <c r="F19" s="13">
        <v>3723.8399999999997</v>
      </c>
      <c r="G19" s="13">
        <v>4605.75</v>
      </c>
      <c r="H19" s="14">
        <v>5585.76</v>
      </c>
      <c r="I19" s="13">
        <v>0</v>
      </c>
      <c r="J19" s="13">
        <v>6578.7839999999997</v>
      </c>
      <c r="K19" s="13">
        <v>6827.04</v>
      </c>
      <c r="L19" s="13">
        <f>7157.98</f>
        <v>7157.98</v>
      </c>
      <c r="M19" s="13">
        <v>0</v>
      </c>
      <c r="N19" s="33">
        <v>2474</v>
      </c>
      <c r="O19" s="33">
        <v>0</v>
      </c>
      <c r="P19" s="13">
        <v>4965.12</v>
      </c>
      <c r="Q19" s="15">
        <f t="shared" si="0"/>
        <v>41918.273999999998</v>
      </c>
      <c r="R19" s="2"/>
    </row>
    <row r="20" spans="1:18" x14ac:dyDescent="0.25">
      <c r="A20" s="12" t="s">
        <v>7</v>
      </c>
      <c r="B20" s="87">
        <v>62086</v>
      </c>
      <c r="C20" s="88"/>
      <c r="D20" s="31">
        <v>49980.7</v>
      </c>
      <c r="E20" s="32"/>
      <c r="F20" s="13">
        <v>3723.8399999999997</v>
      </c>
      <c r="G20" s="13">
        <v>4605.75</v>
      </c>
      <c r="H20" s="14">
        <v>5585.76</v>
      </c>
      <c r="I20" s="13">
        <v>0</v>
      </c>
      <c r="J20" s="13">
        <v>6578.7839999999997</v>
      </c>
      <c r="K20" s="13">
        <v>6827.04</v>
      </c>
      <c r="L20" s="13">
        <v>4038.66</v>
      </c>
      <c r="M20" s="13">
        <v>1000</v>
      </c>
      <c r="N20" s="33">
        <v>0</v>
      </c>
      <c r="O20" s="33">
        <v>38940</v>
      </c>
      <c r="P20" s="13">
        <v>4965.12</v>
      </c>
      <c r="Q20" s="15">
        <f t="shared" si="0"/>
        <v>76264.953999999998</v>
      </c>
      <c r="R20" s="2"/>
    </row>
    <row r="21" spans="1:18" x14ac:dyDescent="0.25">
      <c r="A21" s="12" t="s">
        <v>8</v>
      </c>
      <c r="B21" s="87">
        <v>62086</v>
      </c>
      <c r="C21" s="88"/>
      <c r="D21" s="31">
        <f>68430.02+800</f>
        <v>69230.02</v>
      </c>
      <c r="E21" s="32"/>
      <c r="F21" s="13">
        <v>3723.8399999999997</v>
      </c>
      <c r="G21" s="13">
        <v>4605.75</v>
      </c>
      <c r="H21" s="14">
        <v>5585.76</v>
      </c>
      <c r="I21" s="13">
        <v>0</v>
      </c>
      <c r="J21" s="13">
        <v>6578.7839999999997</v>
      </c>
      <c r="K21" s="13">
        <v>6827.04</v>
      </c>
      <c r="L21" s="13">
        <v>6974.1</v>
      </c>
      <c r="M21" s="13">
        <v>6740.66</v>
      </c>
      <c r="N21" s="33">
        <v>15762</v>
      </c>
      <c r="O21" s="33">
        <v>0</v>
      </c>
      <c r="P21" s="13">
        <v>4965.12</v>
      </c>
      <c r="Q21" s="15">
        <f t="shared" si="0"/>
        <v>61763.053999999996</v>
      </c>
      <c r="R21" s="2"/>
    </row>
    <row r="22" spans="1:18" x14ac:dyDescent="0.25">
      <c r="A22" s="12" t="s">
        <v>40</v>
      </c>
      <c r="B22" s="87">
        <v>62086</v>
      </c>
      <c r="C22" s="88"/>
      <c r="D22" s="31">
        <f>66285.6+400</f>
        <v>66685.600000000006</v>
      </c>
      <c r="E22" s="32"/>
      <c r="F22" s="13">
        <v>3723.8399999999997</v>
      </c>
      <c r="G22" s="13">
        <v>4605.75</v>
      </c>
      <c r="H22" s="14">
        <v>5585.76</v>
      </c>
      <c r="I22" s="13">
        <v>0</v>
      </c>
      <c r="J22" s="13">
        <v>6578.7839999999997</v>
      </c>
      <c r="K22" s="13">
        <v>6827.04</v>
      </c>
      <c r="L22" s="13">
        <v>3659.58</v>
      </c>
      <c r="M22" s="13">
        <v>0</v>
      </c>
      <c r="N22" s="33">
        <v>0</v>
      </c>
      <c r="O22" s="33">
        <v>0</v>
      </c>
      <c r="P22" s="13">
        <v>4965.12</v>
      </c>
      <c r="Q22" s="15">
        <f t="shared" si="0"/>
        <v>35945.874000000003</v>
      </c>
      <c r="R22" s="2"/>
    </row>
    <row r="23" spans="1:18" x14ac:dyDescent="0.25">
      <c r="A23" s="12" t="s">
        <v>41</v>
      </c>
      <c r="B23" s="87"/>
      <c r="C23" s="88"/>
      <c r="D23" s="31"/>
      <c r="E23" s="32"/>
      <c r="F23" s="13"/>
      <c r="G23" s="13"/>
      <c r="H23" s="14"/>
      <c r="I23" s="13"/>
      <c r="J23" s="13"/>
      <c r="K23" s="13"/>
      <c r="L23" s="13"/>
      <c r="M23" s="13"/>
      <c r="N23" s="33"/>
      <c r="O23" s="33"/>
      <c r="P23" s="13"/>
      <c r="Q23" s="15"/>
    </row>
    <row r="24" spans="1:18" x14ac:dyDescent="0.25">
      <c r="A24" s="12" t="s">
        <v>42</v>
      </c>
      <c r="B24" s="87"/>
      <c r="C24" s="88"/>
      <c r="D24" s="31"/>
      <c r="E24" s="32"/>
      <c r="F24" s="13"/>
      <c r="G24" s="13"/>
      <c r="H24" s="14"/>
      <c r="I24" s="13"/>
      <c r="J24" s="13"/>
      <c r="K24" s="13"/>
      <c r="L24" s="13"/>
      <c r="M24" s="13"/>
      <c r="N24" s="33"/>
      <c r="O24" s="33"/>
      <c r="P24" s="13"/>
      <c r="Q24" s="15"/>
    </row>
    <row r="25" spans="1:18" x14ac:dyDescent="0.25">
      <c r="A25" s="12" t="s">
        <v>43</v>
      </c>
      <c r="B25" s="87"/>
      <c r="C25" s="88"/>
      <c r="D25" s="31"/>
      <c r="E25" s="32"/>
      <c r="F25" s="13"/>
      <c r="G25" s="13"/>
      <c r="H25" s="14"/>
      <c r="I25" s="13"/>
      <c r="J25" s="13"/>
      <c r="K25" s="13"/>
      <c r="L25" s="13"/>
      <c r="M25" s="13"/>
      <c r="N25" s="33"/>
      <c r="O25" s="33"/>
      <c r="P25" s="13"/>
      <c r="Q25" s="15"/>
    </row>
    <row r="26" spans="1:18" ht="23.25" x14ac:dyDescent="0.25">
      <c r="A26" s="38" t="s">
        <v>44</v>
      </c>
      <c r="B26" s="87">
        <v>0</v>
      </c>
      <c r="C26" s="88"/>
      <c r="D26" s="31">
        <f>1800+1800+1800</f>
        <v>5400</v>
      </c>
      <c r="E26" s="19"/>
      <c r="F26" s="13"/>
      <c r="G26" s="13"/>
      <c r="H26" s="13"/>
      <c r="I26" s="13"/>
      <c r="J26" s="13"/>
      <c r="K26" s="13"/>
      <c r="L26" s="13"/>
      <c r="M26" s="13"/>
      <c r="N26" s="33"/>
      <c r="O26" s="33"/>
      <c r="P26" s="13"/>
      <c r="Q26" s="15"/>
    </row>
    <row r="27" spans="1:18" x14ac:dyDescent="0.25">
      <c r="A27" s="16" t="s">
        <v>2</v>
      </c>
      <c r="B27" s="95">
        <f>SUM(B14:B26)</f>
        <v>558774</v>
      </c>
      <c r="C27" s="96"/>
      <c r="D27" s="23">
        <f>SUM(D14:D26)</f>
        <v>501078.33000000007</v>
      </c>
      <c r="E27" s="17"/>
      <c r="F27" s="17">
        <f t="shared" ref="F27:Q27" si="1">SUM(F14:F26)</f>
        <v>33514.559999999998</v>
      </c>
      <c r="G27" s="17">
        <f t="shared" si="1"/>
        <v>47874.75</v>
      </c>
      <c r="H27" s="17">
        <f t="shared" si="1"/>
        <v>50271.840000000011</v>
      </c>
      <c r="I27" s="17">
        <f t="shared" si="1"/>
        <v>5250</v>
      </c>
      <c r="J27" s="17">
        <f t="shared" si="1"/>
        <v>59209.055999999997</v>
      </c>
      <c r="K27" s="17">
        <f t="shared" si="1"/>
        <v>61443.360000000001</v>
      </c>
      <c r="L27" s="17">
        <f t="shared" si="1"/>
        <v>34737.590000000004</v>
      </c>
      <c r="M27" s="17">
        <f t="shared" si="1"/>
        <v>12872.86</v>
      </c>
      <c r="N27" s="23">
        <f t="shared" si="1"/>
        <v>30314</v>
      </c>
      <c r="O27" s="36">
        <f t="shared" si="1"/>
        <v>50627</v>
      </c>
      <c r="P27" s="17">
        <f t="shared" si="1"/>
        <v>44686.080000000002</v>
      </c>
      <c r="Q27" s="18">
        <f t="shared" si="1"/>
        <v>430801.09600000002</v>
      </c>
    </row>
    <row r="28" spans="1:18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4" t="s">
        <v>45</v>
      </c>
      <c r="P28" s="97">
        <f>E12+D27-Q27</f>
        <v>253872.38100000005</v>
      </c>
      <c r="Q28" s="97"/>
    </row>
    <row r="29" spans="1:18" x14ac:dyDescent="0.25">
      <c r="A29" t="s">
        <v>6</v>
      </c>
      <c r="B29">
        <v>5132.2</v>
      </c>
      <c r="C29" t="s">
        <v>46</v>
      </c>
      <c r="J29" s="3"/>
    </row>
    <row r="30" spans="1:18" x14ac:dyDescent="0.25">
      <c r="A30" t="s">
        <v>7</v>
      </c>
      <c r="B30">
        <v>1000</v>
      </c>
      <c r="C30" t="s">
        <v>58</v>
      </c>
      <c r="K30" s="37" t="s">
        <v>15</v>
      </c>
      <c r="L30" s="37">
        <v>0</v>
      </c>
      <c r="M30" s="37" t="s">
        <v>53</v>
      </c>
      <c r="N30" s="37">
        <v>588.01</v>
      </c>
      <c r="O30" s="37" t="s">
        <v>54</v>
      </c>
    </row>
    <row r="31" spans="1:18" x14ac:dyDescent="0.25">
      <c r="A31" t="s">
        <v>8</v>
      </c>
      <c r="B31" s="45">
        <v>6740.66</v>
      </c>
      <c r="C31" t="s">
        <v>16</v>
      </c>
      <c r="E31" s="3"/>
      <c r="K31" s="37" t="s">
        <v>5</v>
      </c>
      <c r="L31" s="37">
        <v>85.45</v>
      </c>
      <c r="M31" s="37" t="s">
        <v>53</v>
      </c>
      <c r="N31" s="37">
        <v>1166.76</v>
      </c>
      <c r="O31" s="37" t="s">
        <v>54</v>
      </c>
    </row>
    <row r="32" spans="1:18" x14ac:dyDescent="0.25">
      <c r="B32" s="22"/>
      <c r="H32" s="3"/>
      <c r="K32" s="37" t="s">
        <v>4</v>
      </c>
      <c r="L32" s="37">
        <v>1367.2</v>
      </c>
      <c r="M32" s="37" t="s">
        <v>53</v>
      </c>
      <c r="N32" s="37">
        <v>2977.09</v>
      </c>
      <c r="O32" s="37" t="s">
        <v>54</v>
      </c>
    </row>
    <row r="33" spans="3:17" x14ac:dyDescent="0.25">
      <c r="K33" s="37" t="s">
        <v>13</v>
      </c>
      <c r="L33" s="37">
        <v>0</v>
      </c>
      <c r="M33" s="37" t="s">
        <v>53</v>
      </c>
      <c r="N33" s="37">
        <v>5398.58</v>
      </c>
      <c r="O33" s="37" t="s">
        <v>54</v>
      </c>
    </row>
    <row r="34" spans="3:17" x14ac:dyDescent="0.25">
      <c r="K34" s="37" t="s">
        <v>6</v>
      </c>
      <c r="L34" s="37">
        <v>0</v>
      </c>
      <c r="M34" s="37" t="s">
        <v>53</v>
      </c>
      <c r="N34" s="37">
        <v>1324.18</v>
      </c>
      <c r="O34" s="37" t="s">
        <v>54</v>
      </c>
      <c r="Q34" s="3"/>
    </row>
    <row r="35" spans="3:17" x14ac:dyDescent="0.25">
      <c r="K35" s="37" t="s">
        <v>14</v>
      </c>
      <c r="L35" s="37">
        <v>0</v>
      </c>
      <c r="M35" s="37" t="s">
        <v>53</v>
      </c>
      <c r="N35" s="37">
        <v>7157.98</v>
      </c>
      <c r="O35" s="37" t="s">
        <v>54</v>
      </c>
    </row>
    <row r="36" spans="3:17" x14ac:dyDescent="0.25">
      <c r="K36" s="37" t="s">
        <v>7</v>
      </c>
      <c r="L36" s="37">
        <v>0</v>
      </c>
      <c r="M36" s="37" t="s">
        <v>53</v>
      </c>
      <c r="N36" s="37">
        <v>4038.66</v>
      </c>
      <c r="O36" s="37" t="s">
        <v>54</v>
      </c>
    </row>
    <row r="37" spans="3:17" x14ac:dyDescent="0.25">
      <c r="K37" s="37" t="s">
        <v>8</v>
      </c>
      <c r="L37" s="37">
        <v>0</v>
      </c>
      <c r="M37" s="37" t="s">
        <v>53</v>
      </c>
      <c r="N37" s="37">
        <v>6974.1</v>
      </c>
      <c r="O37" s="37" t="s">
        <v>54</v>
      </c>
    </row>
    <row r="38" spans="3:17" x14ac:dyDescent="0.25">
      <c r="K38" s="37" t="s">
        <v>9</v>
      </c>
      <c r="L38" s="37">
        <v>0</v>
      </c>
      <c r="M38" s="37" t="s">
        <v>53</v>
      </c>
      <c r="N38" s="37">
        <v>3659.58</v>
      </c>
      <c r="O38" s="37" t="s">
        <v>54</v>
      </c>
    </row>
    <row r="39" spans="3:17" x14ac:dyDescent="0.25">
      <c r="K39" s="37" t="s">
        <v>10</v>
      </c>
      <c r="L39" s="37"/>
      <c r="M39" s="37" t="s">
        <v>53</v>
      </c>
      <c r="N39" s="37"/>
      <c r="O39" s="37" t="s">
        <v>54</v>
      </c>
    </row>
    <row r="40" spans="3:17" x14ac:dyDescent="0.25">
      <c r="C40" s="22"/>
      <c r="K40" s="37" t="s">
        <v>11</v>
      </c>
      <c r="L40" s="37"/>
      <c r="M40" s="37" t="s">
        <v>53</v>
      </c>
      <c r="N40" s="37"/>
      <c r="O40" s="37" t="s">
        <v>54</v>
      </c>
    </row>
    <row r="41" spans="3:17" x14ac:dyDescent="0.25">
      <c r="C41" s="22"/>
      <c r="K41" s="37" t="s">
        <v>12</v>
      </c>
      <c r="L41" s="37"/>
      <c r="M41" s="37" t="s">
        <v>53</v>
      </c>
      <c r="N41" s="37"/>
      <c r="O41" s="37" t="s">
        <v>54</v>
      </c>
      <c r="Q41" s="2"/>
    </row>
    <row r="42" spans="3:17" x14ac:dyDescent="0.25">
      <c r="L42" s="3"/>
      <c r="N42" s="3"/>
      <c r="Q42" s="3"/>
    </row>
  </sheetData>
  <mergeCells count="43"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3:C13"/>
    <mergeCell ref="B14:C14"/>
    <mergeCell ref="B15:C15"/>
    <mergeCell ref="B16:C16"/>
    <mergeCell ref="B17:C17"/>
    <mergeCell ref="B18:C18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16666666666666666" right="0.02" top="0.29166666666666669" bottom="0.75" header="0.3" footer="0.3"/>
  <pageSetup paperSize="9" scale="9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den</cp:lastModifiedBy>
  <cp:lastPrinted>2020-11-05T11:52:22Z</cp:lastPrinted>
  <dcterms:created xsi:type="dcterms:W3CDTF">2010-10-26T12:00:13Z</dcterms:created>
  <dcterms:modified xsi:type="dcterms:W3CDTF">2020-11-09T11:39:59Z</dcterms:modified>
</cp:coreProperties>
</file>