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605" windowHeight="5415" activeTab="0"/>
  </bookViews>
  <sheets>
    <sheet name="2021" sheetId="1" r:id="rId1"/>
  </sheets>
  <definedNames>
    <definedName name="_xlnm.Print_Area" localSheetId="0">'2021'!$L$31:$P$43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3290-материалы на субботник</t>
        </r>
      </text>
    </comment>
    <comment ref="G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1579-разовая премия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13794,40-покос 2р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4722-дезинсекция</t>
        </r>
      </text>
    </comment>
  </commentList>
</comments>
</file>

<file path=xl/sharedStrings.xml><?xml version="1.0" encoding="utf-8"?>
<sst xmlns="http://schemas.openxmlformats.org/spreadsheetml/2006/main" count="90" uniqueCount="58">
  <si>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</si>
  <si>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</si>
  <si>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</si>
  <si>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</si>
  <si>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</si>
  <si>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</si>
  <si>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</si>
  <si>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</si>
  <si>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</si>
  <si>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</si>
  <si>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</si>
  <si>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Содержание</t>
  </si>
  <si>
    <t>декабрь</t>
  </si>
  <si>
    <t>ремонт</t>
  </si>
  <si>
    <t>итого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</si>
  <si>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</si>
  <si>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</si>
  <si>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</si>
  <si>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</si>
  <si>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</si>
  <si>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</si>
  <si>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</si>
  <si>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</si>
  <si>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</si>
  <si>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</si>
  <si>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</si>
  <si>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</si>
  <si>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</si>
  <si>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</si>
  <si>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</si>
  <si>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</si>
  <si>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</si>
  <si>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</si>
  <si>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</si>
  <si>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</si>
  <si>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</si>
  <si>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</si>
  <si>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</si>
  <si>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</si>
  <si>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</si>
  <si>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</si>
  <si>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</si>
  <si>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</si>
  <si>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</si>
  <si>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</si>
  <si>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</si>
  <si>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</si>
  <si>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</si>
  <si>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</si>
  <si>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</si>
  <si>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</si>
  <si>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</si>
  <si>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>Работы по уборке придомовой территории</t>
  </si>
  <si>
    <t>общехозяйственные расходы</t>
  </si>
  <si>
    <t>дезинсекция</t>
  </si>
  <si>
    <t>Информация о доходах и расходах по дому __Вехова 67__на 2021год.</t>
  </si>
  <si>
    <t>материалы на субботник</t>
  </si>
  <si>
    <t>покос 2р 19.05, 25.07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</si>
</sst>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0_р_."/>
    <numFmt numFmtId="175" formatCode="#,##0.0_р_."/>
    <numFmt numFmtId="176" formatCode="0.000"/>
    <numFmt numFmtId="177" formatCode="#,##0_р_."/>
    <numFmt numFmtId="178" formatCode="#,##0.0"/>
    <numFmt numFmtId="179" formatCode="#,##0.00&quot;р.&quot;"/>
    <numFmt numFmtId="180" formatCode="#,##0&quot;р.&quot;"/>
    <numFmt numFmtId="181" formatCode="[$-FC19]d\ mmmm\ yyyy\ &quot;г.&quot;"/>
    <numFmt numFmtId="182" formatCode="#,##0.00\ &quot;₽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2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7" fillId="32" borderId="10" xfId="0" applyNumberFormat="1" applyFont="1" applyFill="1" applyBorder="1" applyAlignment="1">
      <alignment vertical="top" wrapText="1"/>
    </xf>
    <xf numFmtId="2" fontId="7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9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9" fillId="7" borderId="10" xfId="0" applyNumberFormat="1" applyFont="1" applyFill="1" applyBorder="1" applyAlignment="1">
      <alignment/>
    </xf>
    <xf numFmtId="4" fontId="9" fillId="32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vertical="top"/>
    </xf>
    <xf numFmtId="2" fontId="7" fillId="0" borderId="10" xfId="0" applyNumberFormat="1" applyFont="1" applyBorder="1" applyAlignment="1">
      <alignment horizontal="center" vertical="top" wrapText="1"/>
    </xf>
    <xf numFmtId="0" fontId="10" fillId="32" borderId="10" xfId="0" applyNumberFormat="1" applyFont="1" applyFill="1" applyBorder="1" applyAlignment="1">
      <alignment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172" fontId="9" fillId="7" borderId="10" xfId="0" applyNumberFormat="1" applyFont="1" applyFill="1" applyBorder="1" applyAlignment="1">
      <alignment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172" fontId="9" fillId="34" borderId="16" xfId="0" applyNumberFormat="1" applyFont="1" applyFill="1" applyBorder="1" applyAlignment="1">
      <alignment horizontal="center"/>
    </xf>
    <xf numFmtId="172" fontId="9" fillId="34" borderId="15" xfId="0" applyNumberFormat="1" applyFont="1" applyFill="1" applyBorder="1" applyAlignment="1">
      <alignment horizontal="center"/>
    </xf>
    <xf numFmtId="172" fontId="8" fillId="0" borderId="18" xfId="0" applyNumberFormat="1" applyFont="1" applyFill="1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0" fillId="36" borderId="15" xfId="0" applyFill="1" applyBorder="1" applyAlignment="1">
      <alignment/>
    </xf>
    <xf numFmtId="0" fontId="1" fillId="37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3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0" fontId="48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tabSelected="1" workbookViewId="0" topLeftCell="A1">
      <selection activeCell="J34" sqref="J34"/>
    </sheetView>
  </sheetViews>
  <sheetFormatPr defaultColWidth="9.00390625" defaultRowHeight="12.75"/>
  <cols>
    <col min="1" max="1" width="6.375" style="0" customWidth="1"/>
    <col min="3" max="3" width="6.25390625" style="0" customWidth="1"/>
    <col min="5" max="5" width="7.875" style="0" customWidth="1"/>
    <col min="18" max="18" width="10.75390625" style="0" bestFit="1" customWidth="1"/>
  </cols>
  <sheetData>
    <row r="2" spans="1:17" ht="15.75">
      <c r="A2" s="80" t="s">
        <v>55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2.75">
      <c r="A4" s="82"/>
      <c r="B4" s="83"/>
      <c r="C4" s="83"/>
      <c r="D4" s="83"/>
      <c r="E4" s="84"/>
      <c r="F4" s="85" t="s">
        <v>18</v>
      </c>
      <c r="G4" s="86"/>
      <c r="H4" s="86"/>
      <c r="I4" s="86"/>
      <c r="J4" s="86"/>
      <c r="K4" s="86"/>
      <c r="L4" s="86"/>
      <c r="M4" s="86"/>
      <c r="N4" s="86"/>
      <c r="O4" s="86"/>
      <c r="P4" s="87"/>
      <c r="Q4" s="1"/>
    </row>
    <row r="5" spans="1:17" ht="12.75">
      <c r="A5" s="4"/>
      <c r="B5" s="88" t="s">
        <v>19</v>
      </c>
      <c r="C5" s="89"/>
      <c r="D5" s="89"/>
      <c r="E5" s="90"/>
      <c r="F5" s="91" t="s">
        <v>11</v>
      </c>
      <c r="G5" s="92"/>
      <c r="H5" s="92"/>
      <c r="I5" s="92"/>
      <c r="J5" s="92"/>
      <c r="K5" s="92"/>
      <c r="L5" s="92"/>
      <c r="M5" s="92"/>
      <c r="N5" s="73" t="s">
        <v>20</v>
      </c>
      <c r="O5" s="74"/>
      <c r="P5" s="77" t="s">
        <v>21</v>
      </c>
      <c r="Q5" s="93" t="s">
        <v>15</v>
      </c>
    </row>
    <row r="6" spans="1:17" ht="12.75">
      <c r="A6" s="5"/>
      <c r="B6" s="69" t="s">
        <v>22</v>
      </c>
      <c r="C6" s="69" t="s">
        <v>13</v>
      </c>
      <c r="D6" s="69" t="s">
        <v>46</v>
      </c>
      <c r="E6" s="71" t="s">
        <v>14</v>
      </c>
      <c r="F6" s="67" t="s">
        <v>23</v>
      </c>
      <c r="G6" s="67" t="s">
        <v>52</v>
      </c>
      <c r="H6" s="67" t="s">
        <v>24</v>
      </c>
      <c r="I6" s="67" t="s">
        <v>25</v>
      </c>
      <c r="J6" s="67" t="s">
        <v>26</v>
      </c>
      <c r="K6" s="67" t="s">
        <v>53</v>
      </c>
      <c r="L6" s="59" t="s">
        <v>27</v>
      </c>
      <c r="M6" s="61"/>
      <c r="N6" s="75"/>
      <c r="O6" s="76"/>
      <c r="P6" s="78"/>
      <c r="Q6" s="94"/>
    </row>
    <row r="7" spans="1:17" ht="84">
      <c r="A7" s="7"/>
      <c r="B7" s="70"/>
      <c r="C7" s="70"/>
      <c r="D7" s="70"/>
      <c r="E7" s="72"/>
      <c r="F7" s="68"/>
      <c r="G7" s="68"/>
      <c r="H7" s="68"/>
      <c r="I7" s="68"/>
      <c r="J7" s="68"/>
      <c r="K7" s="68"/>
      <c r="L7" s="23" t="s">
        <v>47</v>
      </c>
      <c r="M7" s="23" t="s">
        <v>49</v>
      </c>
      <c r="N7" s="6" t="s">
        <v>28</v>
      </c>
      <c r="O7" s="6" t="s">
        <v>29</v>
      </c>
      <c r="P7" s="79"/>
      <c r="Q7" s="95"/>
    </row>
    <row r="8" spans="1:17" ht="16.5">
      <c r="A8" s="37" t="s">
        <v>48</v>
      </c>
      <c r="B8" s="35">
        <v>10.6</v>
      </c>
      <c r="C8" s="35">
        <v>5.8</v>
      </c>
      <c r="D8" s="35">
        <v>1.6</v>
      </c>
      <c r="E8" s="35">
        <f>SUM(B8:D8)</f>
        <v>18</v>
      </c>
      <c r="F8" s="33">
        <v>1.2</v>
      </c>
      <c r="G8" s="33">
        <v>2.57</v>
      </c>
      <c r="H8" s="33">
        <v>1.8</v>
      </c>
      <c r="I8" s="33">
        <v>0</v>
      </c>
      <c r="J8" s="33">
        <v>2.56</v>
      </c>
      <c r="K8" s="33">
        <v>2.2</v>
      </c>
      <c r="L8" s="33">
        <v>0</v>
      </c>
      <c r="M8" s="33">
        <v>0.27</v>
      </c>
      <c r="N8" s="24">
        <v>1.9</v>
      </c>
      <c r="O8" s="24">
        <v>3.9</v>
      </c>
      <c r="P8" s="25">
        <v>1.6</v>
      </c>
      <c r="Q8" s="36">
        <f>SUM(F8:P8)</f>
        <v>18</v>
      </c>
    </row>
    <row r="9" spans="1:17" ht="24">
      <c r="A9" s="56" t="s">
        <v>30</v>
      </c>
      <c r="B9" s="57"/>
      <c r="C9" s="57"/>
      <c r="D9" s="58"/>
      <c r="E9" s="9">
        <v>1506</v>
      </c>
      <c r="F9" s="59" t="s">
        <v>31</v>
      </c>
      <c r="G9" s="60"/>
      <c r="H9" s="60"/>
      <c r="I9" s="60"/>
      <c r="J9" s="60"/>
      <c r="K9" s="60"/>
      <c r="L9" s="60"/>
      <c r="M9" s="61"/>
      <c r="N9" s="52" t="s">
        <v>32</v>
      </c>
      <c r="O9" s="53"/>
      <c r="P9" s="8" t="s">
        <v>33</v>
      </c>
      <c r="Q9" s="8"/>
    </row>
    <row r="10" spans="1:17" ht="12.75">
      <c r="A10" s="62" t="s">
        <v>34</v>
      </c>
      <c r="B10" s="63"/>
      <c r="C10" s="63"/>
      <c r="D10" s="63"/>
      <c r="E10" s="64"/>
      <c r="F10" s="10">
        <f>E9*F8</f>
        <v>1807.2</v>
      </c>
      <c r="G10" s="10">
        <f>G8*E9</f>
        <v>3870.4199999999996</v>
      </c>
      <c r="H10" s="10">
        <f>E9*H8</f>
        <v>2710.8</v>
      </c>
      <c r="I10" s="10">
        <v>0</v>
      </c>
      <c r="J10" s="10">
        <f>E9*J8</f>
        <v>3855.36</v>
      </c>
      <c r="K10" s="10">
        <f>E9*K8</f>
        <v>3313.2000000000003</v>
      </c>
      <c r="L10" s="10">
        <v>0</v>
      </c>
      <c r="M10" s="10">
        <f>M8*E9</f>
        <v>406.62</v>
      </c>
      <c r="N10" s="10">
        <f>N8*E9</f>
        <v>2861.4</v>
      </c>
      <c r="O10" s="10">
        <f>O8*E9</f>
        <v>5873.4</v>
      </c>
      <c r="P10" s="10">
        <f>E9*P8</f>
        <v>2409.6</v>
      </c>
      <c r="Q10" s="10">
        <f>SUM(F10:P10)</f>
        <v>27108</v>
      </c>
    </row>
    <row r="11" spans="1:17" ht="12.75">
      <c r="A11" s="65" t="s">
        <v>35</v>
      </c>
      <c r="B11" s="65"/>
      <c r="C11" s="65"/>
      <c r="D11" s="65"/>
      <c r="E11" s="66"/>
      <c r="F11" s="47" t="s">
        <v>36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ht="12.75">
      <c r="A12" s="50" t="s">
        <v>37</v>
      </c>
      <c r="B12" s="50"/>
      <c r="C12" s="50"/>
      <c r="D12" s="51"/>
      <c r="E12" s="32">
        <v>-62864.347499999916</v>
      </c>
      <c r="F12" s="38"/>
      <c r="G12" s="39"/>
      <c r="H12" s="11"/>
      <c r="I12" s="39"/>
      <c r="J12" s="39"/>
      <c r="K12" s="39"/>
      <c r="L12" s="39"/>
      <c r="M12" s="39"/>
      <c r="N12" s="39"/>
      <c r="O12" s="39"/>
      <c r="P12" s="39"/>
      <c r="Q12" s="40"/>
    </row>
    <row r="13" spans="1:17" ht="12.75">
      <c r="A13" s="26"/>
      <c r="B13" s="55" t="s">
        <v>45</v>
      </c>
      <c r="C13" s="55"/>
      <c r="D13" s="27" t="s">
        <v>35</v>
      </c>
      <c r="E13" s="28" t="s">
        <v>17</v>
      </c>
      <c r="F13" s="38"/>
      <c r="G13" s="39"/>
      <c r="H13" s="11"/>
      <c r="I13" s="39"/>
      <c r="J13" s="39"/>
      <c r="K13" s="39"/>
      <c r="L13" s="39"/>
      <c r="M13" s="39"/>
      <c r="N13" s="39"/>
      <c r="O13" s="39"/>
      <c r="P13" s="39"/>
      <c r="Q13" s="40"/>
    </row>
    <row r="14" spans="1:17" ht="12.75">
      <c r="A14" s="12" t="s">
        <v>38</v>
      </c>
      <c r="B14" s="42">
        <v>28706.93</v>
      </c>
      <c r="C14" s="54"/>
      <c r="D14" s="29">
        <v>24704.75</v>
      </c>
      <c r="E14" s="30"/>
      <c r="F14" s="13">
        <v>1807.2</v>
      </c>
      <c r="G14" s="13">
        <v>4163.598</v>
      </c>
      <c r="H14" s="14">
        <v>2710.8</v>
      </c>
      <c r="I14" s="13">
        <v>0</v>
      </c>
      <c r="J14" s="13">
        <v>3855.36</v>
      </c>
      <c r="K14" s="13">
        <v>4307.16</v>
      </c>
      <c r="L14" s="13">
        <f>1647.54</f>
        <v>1647.54</v>
      </c>
      <c r="M14" s="13">
        <v>0</v>
      </c>
      <c r="N14" s="31">
        <v>0</v>
      </c>
      <c r="O14" s="41">
        <v>0</v>
      </c>
      <c r="P14" s="13">
        <v>2409.6</v>
      </c>
      <c r="Q14" s="15">
        <f aca="true" t="shared" si="0" ref="Q14:Q25">SUM(F14:P14)</f>
        <v>20901.258</v>
      </c>
    </row>
    <row r="15" spans="1:17" ht="12.75">
      <c r="A15" s="12" t="s">
        <v>39</v>
      </c>
      <c r="B15" s="42">
        <v>28755.56</v>
      </c>
      <c r="C15" s="43"/>
      <c r="D15" s="29">
        <v>27539.89</v>
      </c>
      <c r="E15" s="30"/>
      <c r="F15" s="13">
        <v>1807.2</v>
      </c>
      <c r="G15" s="13">
        <v>4163.598</v>
      </c>
      <c r="H15" s="14">
        <v>2710.8</v>
      </c>
      <c r="I15" s="13">
        <v>0</v>
      </c>
      <c r="J15" s="13">
        <v>3855.36</v>
      </c>
      <c r="K15" s="13">
        <v>4307.16</v>
      </c>
      <c r="L15" s="13">
        <v>767.88</v>
      </c>
      <c r="M15" s="13">
        <v>0</v>
      </c>
      <c r="N15" s="31">
        <v>0</v>
      </c>
      <c r="O15" s="31">
        <v>0</v>
      </c>
      <c r="P15" s="13">
        <v>2409.6</v>
      </c>
      <c r="Q15" s="15">
        <f t="shared" si="0"/>
        <v>20021.598</v>
      </c>
    </row>
    <row r="16" spans="1:17" ht="12.75">
      <c r="A16" s="12" t="s">
        <v>2</v>
      </c>
      <c r="B16" s="42">
        <v>27875.91</v>
      </c>
      <c r="C16" s="43"/>
      <c r="D16" s="29">
        <v>22259.23</v>
      </c>
      <c r="E16" s="30"/>
      <c r="F16" s="13">
        <v>1807.2</v>
      </c>
      <c r="G16" s="13">
        <v>4163.598</v>
      </c>
      <c r="H16" s="14">
        <v>2710.8</v>
      </c>
      <c r="I16" s="13">
        <v>0</v>
      </c>
      <c r="J16" s="13">
        <v>3855.36</v>
      </c>
      <c r="K16" s="13">
        <v>4307.16</v>
      </c>
      <c r="L16" s="13">
        <v>1564.92</v>
      </c>
      <c r="M16" s="13">
        <v>0</v>
      </c>
      <c r="N16" s="31">
        <v>0</v>
      </c>
      <c r="O16" s="31">
        <v>26910</v>
      </c>
      <c r="P16" s="13">
        <v>2409.6</v>
      </c>
      <c r="Q16" s="15">
        <f t="shared" si="0"/>
        <v>47728.638</v>
      </c>
    </row>
    <row r="17" spans="1:17" ht="12.75">
      <c r="A17" s="12" t="s">
        <v>40</v>
      </c>
      <c r="B17" s="42">
        <v>28672.88</v>
      </c>
      <c r="C17" s="43"/>
      <c r="D17" s="29">
        <f>40096.11+400</f>
        <v>40496.11</v>
      </c>
      <c r="E17" s="30"/>
      <c r="F17" s="13">
        <v>1807.2</v>
      </c>
      <c r="G17" s="13">
        <f>4163.598+1579</f>
        <v>5742.598</v>
      </c>
      <c r="H17" s="14">
        <v>2710.8</v>
      </c>
      <c r="I17" s="13">
        <v>0</v>
      </c>
      <c r="J17" s="13">
        <v>3855.36</v>
      </c>
      <c r="K17" s="13">
        <v>4307.16</v>
      </c>
      <c r="L17" s="13">
        <f>8847.63+1866.24</f>
        <v>10713.869999999999</v>
      </c>
      <c r="M17" s="13">
        <v>3290</v>
      </c>
      <c r="N17" s="31">
        <v>0</v>
      </c>
      <c r="O17" s="31">
        <v>0</v>
      </c>
      <c r="P17" s="13">
        <v>2409.6</v>
      </c>
      <c r="Q17" s="15">
        <f t="shared" si="0"/>
        <v>34836.588</v>
      </c>
    </row>
    <row r="18" spans="1:17" ht="12.75">
      <c r="A18" s="12" t="s">
        <v>4</v>
      </c>
      <c r="B18" s="42">
        <v>37821.71</v>
      </c>
      <c r="C18" s="43"/>
      <c r="D18" s="29">
        <v>26937.1</v>
      </c>
      <c r="E18" s="30"/>
      <c r="F18" s="13">
        <v>1807.2</v>
      </c>
      <c r="G18" s="13">
        <v>4163.598</v>
      </c>
      <c r="H18" s="14">
        <v>2710.8</v>
      </c>
      <c r="I18" s="13">
        <v>0</v>
      </c>
      <c r="J18" s="13">
        <v>3855.36</v>
      </c>
      <c r="K18" s="13">
        <v>4307.16</v>
      </c>
      <c r="L18" s="13">
        <f>1072.44+524.88</f>
        <v>1597.3200000000002</v>
      </c>
      <c r="M18" s="13">
        <v>0</v>
      </c>
      <c r="N18" s="31">
        <v>0</v>
      </c>
      <c r="O18" s="31">
        <v>0</v>
      </c>
      <c r="P18" s="13">
        <v>2409.6</v>
      </c>
      <c r="Q18" s="15">
        <f t="shared" si="0"/>
        <v>20851.038</v>
      </c>
    </row>
    <row r="19" spans="1:17" ht="12.75">
      <c r="A19" s="12" t="s">
        <v>5</v>
      </c>
      <c r="B19" s="42">
        <v>28705.25</v>
      </c>
      <c r="C19" s="43"/>
      <c r="D19" s="29">
        <f>33724.18+400</f>
        <v>34124.18</v>
      </c>
      <c r="E19" s="30"/>
      <c r="F19" s="13">
        <v>1807.2</v>
      </c>
      <c r="G19" s="13">
        <v>4163.598</v>
      </c>
      <c r="H19" s="14">
        <v>2710.8</v>
      </c>
      <c r="I19" s="13">
        <v>0</v>
      </c>
      <c r="J19" s="13">
        <v>3855.36</v>
      </c>
      <c r="K19" s="13">
        <v>4307.16</v>
      </c>
      <c r="L19" s="13">
        <v>1249.02</v>
      </c>
      <c r="M19" s="13">
        <v>0</v>
      </c>
      <c r="N19" s="31">
        <v>0</v>
      </c>
      <c r="O19" s="31">
        <v>0</v>
      </c>
      <c r="P19" s="13">
        <v>2409.6</v>
      </c>
      <c r="Q19" s="15">
        <f t="shared" si="0"/>
        <v>20502.738</v>
      </c>
    </row>
    <row r="20" spans="1:17" ht="12.75">
      <c r="A20" s="12" t="s">
        <v>6</v>
      </c>
      <c r="B20" s="42">
        <v>28357.09</v>
      </c>
      <c r="C20" s="43"/>
      <c r="D20" s="29">
        <v>23812.86</v>
      </c>
      <c r="E20" s="30"/>
      <c r="F20" s="13">
        <v>1807.2</v>
      </c>
      <c r="G20" s="13">
        <v>4163.598</v>
      </c>
      <c r="H20" s="14">
        <v>2710.8</v>
      </c>
      <c r="I20" s="13">
        <v>0</v>
      </c>
      <c r="J20" s="13">
        <v>3855.36</v>
      </c>
      <c r="K20" s="13">
        <v>4307.16</v>
      </c>
      <c r="L20" s="13">
        <v>2580.6</v>
      </c>
      <c r="M20" s="13">
        <v>13794.4</v>
      </c>
      <c r="N20" s="31">
        <v>0</v>
      </c>
      <c r="O20" s="31">
        <v>0</v>
      </c>
      <c r="P20" s="13">
        <v>2409.6</v>
      </c>
      <c r="Q20" s="15">
        <f t="shared" si="0"/>
        <v>35628.718</v>
      </c>
    </row>
    <row r="21" spans="1:17" ht="12.75">
      <c r="A21" s="12" t="s">
        <v>7</v>
      </c>
      <c r="B21" s="42">
        <v>29688.54</v>
      </c>
      <c r="C21" s="43"/>
      <c r="D21" s="29">
        <v>40559.64</v>
      </c>
      <c r="E21" s="30"/>
      <c r="F21" s="13">
        <v>1807.2</v>
      </c>
      <c r="G21" s="13">
        <v>4163.598</v>
      </c>
      <c r="H21" s="14">
        <v>2710.8</v>
      </c>
      <c r="I21" s="13">
        <v>0</v>
      </c>
      <c r="J21" s="13">
        <v>3855.36</v>
      </c>
      <c r="K21" s="13">
        <v>4307.16</v>
      </c>
      <c r="L21" s="13">
        <v>1133.44</v>
      </c>
      <c r="M21" s="13">
        <v>0</v>
      </c>
      <c r="N21" s="31">
        <v>7334</v>
      </c>
      <c r="O21" s="31">
        <v>0</v>
      </c>
      <c r="P21" s="13">
        <v>2409.6</v>
      </c>
      <c r="Q21" s="15">
        <f t="shared" si="0"/>
        <v>27721.158</v>
      </c>
    </row>
    <row r="22" spans="1:17" ht="12.75">
      <c r="A22" s="12" t="s">
        <v>41</v>
      </c>
      <c r="B22" s="42">
        <v>28241.41</v>
      </c>
      <c r="C22" s="43"/>
      <c r="D22" s="29">
        <v>18267.19</v>
      </c>
      <c r="E22" s="30"/>
      <c r="F22" s="13">
        <v>1807.2</v>
      </c>
      <c r="G22" s="13">
        <v>4163.598</v>
      </c>
      <c r="H22" s="14">
        <v>2710.8</v>
      </c>
      <c r="I22" s="13">
        <v>0</v>
      </c>
      <c r="J22" s="13">
        <v>3855.36</v>
      </c>
      <c r="K22" s="13">
        <v>4307.16</v>
      </c>
      <c r="L22" s="13">
        <v>1497.76</v>
      </c>
      <c r="M22" s="13">
        <v>4722</v>
      </c>
      <c r="N22" s="31">
        <v>0</v>
      </c>
      <c r="O22" s="31">
        <v>21235</v>
      </c>
      <c r="P22" s="13">
        <v>2409.6</v>
      </c>
      <c r="Q22" s="15">
        <f t="shared" si="0"/>
        <v>46708.477999999996</v>
      </c>
    </row>
    <row r="23" spans="1:17" ht="12.75">
      <c r="A23" s="12" t="s">
        <v>42</v>
      </c>
      <c r="B23" s="42">
        <v>28605.71</v>
      </c>
      <c r="C23" s="43"/>
      <c r="D23" s="29">
        <f>38456.54+400</f>
        <v>38856.54</v>
      </c>
      <c r="E23" s="30"/>
      <c r="F23" s="13">
        <v>1807.2</v>
      </c>
      <c r="G23" s="13">
        <v>4163.598</v>
      </c>
      <c r="H23" s="14">
        <v>2710.8</v>
      </c>
      <c r="I23" s="13">
        <v>0</v>
      </c>
      <c r="J23" s="13">
        <v>3855.36</v>
      </c>
      <c r="K23" s="13">
        <v>4307.16</v>
      </c>
      <c r="L23" s="13">
        <f>835.47+374.44</f>
        <v>1209.91</v>
      </c>
      <c r="M23" s="13">
        <v>0</v>
      </c>
      <c r="N23" s="31">
        <v>0</v>
      </c>
      <c r="O23" s="31">
        <v>4243</v>
      </c>
      <c r="P23" s="13">
        <v>2409.6</v>
      </c>
      <c r="Q23" s="15">
        <f t="shared" si="0"/>
        <v>24706.628</v>
      </c>
    </row>
    <row r="24" spans="1:17" ht="12.75">
      <c r="A24" s="12" t="s">
        <v>43</v>
      </c>
      <c r="B24" s="42">
        <v>28317.76</v>
      </c>
      <c r="C24" s="43"/>
      <c r="D24" s="29">
        <v>25685.39</v>
      </c>
      <c r="E24" s="30"/>
      <c r="F24" s="13">
        <v>1807.2</v>
      </c>
      <c r="G24" s="13">
        <v>4163.598</v>
      </c>
      <c r="H24" s="14">
        <v>2710.8</v>
      </c>
      <c r="I24" s="13">
        <v>0</v>
      </c>
      <c r="J24" s="13">
        <v>3855.36</v>
      </c>
      <c r="K24" s="13">
        <v>4307.16</v>
      </c>
      <c r="L24" s="13">
        <v>1492.7</v>
      </c>
      <c r="M24" s="13">
        <v>0</v>
      </c>
      <c r="N24" s="31">
        <v>0</v>
      </c>
      <c r="O24" s="31">
        <v>0</v>
      </c>
      <c r="P24" s="13">
        <v>2409.6</v>
      </c>
      <c r="Q24" s="15">
        <f t="shared" si="0"/>
        <v>20746.418</v>
      </c>
    </row>
    <row r="25" spans="1:17" ht="12.75">
      <c r="A25" s="12" t="s">
        <v>44</v>
      </c>
      <c r="B25" s="42">
        <v>28600.78</v>
      </c>
      <c r="C25" s="43"/>
      <c r="D25" s="29">
        <v>29839.87</v>
      </c>
      <c r="E25" s="30"/>
      <c r="F25" s="13">
        <v>1807.2</v>
      </c>
      <c r="G25" s="13">
        <v>4163.598</v>
      </c>
      <c r="H25" s="14">
        <v>2710.8</v>
      </c>
      <c r="I25" s="13">
        <v>0</v>
      </c>
      <c r="J25" s="13">
        <v>3855.36</v>
      </c>
      <c r="K25" s="13">
        <v>4307.16</v>
      </c>
      <c r="L25" s="13">
        <v>1659.68</v>
      </c>
      <c r="M25" s="13">
        <v>0</v>
      </c>
      <c r="N25" s="31">
        <v>0</v>
      </c>
      <c r="O25" s="31">
        <v>0</v>
      </c>
      <c r="P25" s="13">
        <v>2409.6</v>
      </c>
      <c r="Q25" s="15">
        <f t="shared" si="0"/>
        <v>20913.398</v>
      </c>
    </row>
    <row r="26" spans="1:17" ht="12.75">
      <c r="A26" s="16" t="s">
        <v>14</v>
      </c>
      <c r="B26" s="44">
        <f>SUM(B14:B25)</f>
        <v>352349.53</v>
      </c>
      <c r="C26" s="45"/>
      <c r="D26" s="22">
        <f>SUM(D14:D25)</f>
        <v>353082.75</v>
      </c>
      <c r="E26" s="17"/>
      <c r="F26" s="17">
        <f aca="true" t="shared" si="1" ref="F26:Q26">SUM(F14:F25)</f>
        <v>21686.400000000005</v>
      </c>
      <c r="G26" s="17">
        <f t="shared" si="1"/>
        <v>51542.175999999985</v>
      </c>
      <c r="H26" s="17">
        <f t="shared" si="1"/>
        <v>32529.599999999995</v>
      </c>
      <c r="I26" s="17">
        <f t="shared" si="1"/>
        <v>0</v>
      </c>
      <c r="J26" s="17">
        <f t="shared" si="1"/>
        <v>46264.32</v>
      </c>
      <c r="K26" s="17">
        <f t="shared" si="1"/>
        <v>51685.92000000001</v>
      </c>
      <c r="L26" s="17">
        <f t="shared" si="1"/>
        <v>27114.639999999996</v>
      </c>
      <c r="M26" s="17">
        <f t="shared" si="1"/>
        <v>21806.4</v>
      </c>
      <c r="N26" s="22">
        <f t="shared" si="1"/>
        <v>7334</v>
      </c>
      <c r="O26" s="22">
        <f t="shared" si="1"/>
        <v>52388</v>
      </c>
      <c r="P26" s="17">
        <f t="shared" si="1"/>
        <v>28915.199999999993</v>
      </c>
      <c r="Q26" s="18">
        <f t="shared" si="1"/>
        <v>341266.656</v>
      </c>
    </row>
    <row r="27" spans="1:17" ht="12.7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 t="s">
        <v>16</v>
      </c>
      <c r="P27" s="46">
        <f>SUM(E12+D26-Q26)</f>
        <v>-51048.25349999993</v>
      </c>
      <c r="Q27" s="46"/>
    </row>
    <row r="28" spans="2:4" ht="12.75">
      <c r="B28" t="s">
        <v>3</v>
      </c>
      <c r="C28">
        <v>3290</v>
      </c>
      <c r="D28" t="s">
        <v>56</v>
      </c>
    </row>
    <row r="29" spans="2:18" ht="12.75">
      <c r="B29" t="s">
        <v>6</v>
      </c>
      <c r="C29">
        <v>13794.4</v>
      </c>
      <c r="D29" t="s">
        <v>57</v>
      </c>
      <c r="N29" s="3"/>
      <c r="R29" s="2"/>
    </row>
    <row r="30" spans="2:18" ht="12.75">
      <c r="B30" t="s">
        <v>8</v>
      </c>
      <c r="C30">
        <v>4722</v>
      </c>
      <c r="D30" t="s">
        <v>54</v>
      </c>
      <c r="R30" s="2"/>
    </row>
    <row r="31" spans="12:16" ht="12.75">
      <c r="L31" s="34" t="s">
        <v>0</v>
      </c>
      <c r="M31" s="34">
        <v>0</v>
      </c>
      <c r="N31" s="34" t="s">
        <v>50</v>
      </c>
      <c r="O31" s="34">
        <v>1647.54</v>
      </c>
      <c r="P31" s="34" t="s">
        <v>51</v>
      </c>
    </row>
    <row r="32" spans="12:16" ht="12.75">
      <c r="L32" s="34" t="s">
        <v>1</v>
      </c>
      <c r="M32" s="34">
        <v>0</v>
      </c>
      <c r="N32" s="34" t="s">
        <v>50</v>
      </c>
      <c r="O32" s="34">
        <v>767.88</v>
      </c>
      <c r="P32" s="34" t="s">
        <v>51</v>
      </c>
    </row>
    <row r="33" spans="4:16" ht="12.75">
      <c r="D33" s="3"/>
      <c r="L33" s="34" t="s">
        <v>2</v>
      </c>
      <c r="M33" s="34">
        <v>0</v>
      </c>
      <c r="N33" s="34" t="s">
        <v>50</v>
      </c>
      <c r="O33" s="34">
        <v>1564.92</v>
      </c>
      <c r="P33" s="34" t="s">
        <v>51</v>
      </c>
    </row>
    <row r="34" spans="12:16" ht="12.75">
      <c r="L34" s="34" t="s">
        <v>3</v>
      </c>
      <c r="M34" s="34">
        <v>8847.63</v>
      </c>
      <c r="N34" s="34" t="s">
        <v>50</v>
      </c>
      <c r="O34" s="34">
        <v>1866.24</v>
      </c>
      <c r="P34" s="34" t="s">
        <v>51</v>
      </c>
    </row>
    <row r="35" spans="12:16" ht="12.75">
      <c r="L35" s="34" t="s">
        <v>4</v>
      </c>
      <c r="M35" s="34">
        <v>1072.44</v>
      </c>
      <c r="N35" s="34" t="s">
        <v>50</v>
      </c>
      <c r="O35" s="34">
        <v>524.88</v>
      </c>
      <c r="P35" s="34" t="s">
        <v>51</v>
      </c>
    </row>
    <row r="36" spans="12:16" ht="12.75">
      <c r="L36" s="34" t="s">
        <v>5</v>
      </c>
      <c r="M36" s="34">
        <v>0</v>
      </c>
      <c r="N36" s="34" t="s">
        <v>50</v>
      </c>
      <c r="O36" s="34">
        <v>1249.02</v>
      </c>
      <c r="P36" s="34" t="s">
        <v>51</v>
      </c>
    </row>
    <row r="37" spans="12:16" ht="12.75">
      <c r="L37" s="34" t="s">
        <v>6</v>
      </c>
      <c r="M37" s="34">
        <v>0</v>
      </c>
      <c r="N37" s="34" t="s">
        <v>50</v>
      </c>
      <c r="O37" s="34">
        <v>2580.6</v>
      </c>
      <c r="P37" s="34" t="s">
        <v>51</v>
      </c>
    </row>
    <row r="38" spans="12:16" ht="12.75">
      <c r="L38" s="34" t="s">
        <v>7</v>
      </c>
      <c r="M38" s="34">
        <v>0</v>
      </c>
      <c r="N38" s="34" t="s">
        <v>50</v>
      </c>
      <c r="O38" s="34">
        <v>1133.44</v>
      </c>
      <c r="P38" s="34" t="s">
        <v>51</v>
      </c>
    </row>
    <row r="39" spans="12:16" ht="12.75">
      <c r="L39" s="34" t="s">
        <v>8</v>
      </c>
      <c r="M39" s="34">
        <v>0</v>
      </c>
      <c r="N39" s="34" t="s">
        <v>50</v>
      </c>
      <c r="O39" s="34">
        <v>1497.76</v>
      </c>
      <c r="P39" s="34" t="s">
        <v>51</v>
      </c>
    </row>
    <row r="40" spans="12:16" ht="12.75">
      <c r="L40" s="34" t="s">
        <v>9</v>
      </c>
      <c r="M40" s="34">
        <v>835.47</v>
      </c>
      <c r="N40" s="34" t="s">
        <v>50</v>
      </c>
      <c r="O40" s="34">
        <v>374.44</v>
      </c>
      <c r="P40" s="34" t="s">
        <v>51</v>
      </c>
    </row>
    <row r="41" spans="12:16" ht="12.75">
      <c r="L41" s="34" t="s">
        <v>10</v>
      </c>
      <c r="M41" s="34">
        <v>0</v>
      </c>
      <c r="N41" s="34" t="s">
        <v>50</v>
      </c>
      <c r="O41" s="34">
        <v>1492.7</v>
      </c>
      <c r="P41" s="34" t="s">
        <v>51</v>
      </c>
    </row>
    <row r="42" spans="12:16" ht="12.75">
      <c r="L42" s="34" t="s">
        <v>12</v>
      </c>
      <c r="M42" s="34">
        <v>0</v>
      </c>
      <c r="N42" s="34" t="s">
        <v>50</v>
      </c>
      <c r="O42" s="34">
        <v>1659.68</v>
      </c>
      <c r="P42" s="34" t="s">
        <v>51</v>
      </c>
    </row>
    <row r="43" spans="13:18" ht="12.75">
      <c r="M43" s="2"/>
      <c r="O43" s="2"/>
      <c r="R43" s="2"/>
    </row>
    <row r="46" ht="12.75">
      <c r="O46" s="3"/>
    </row>
  </sheetData>
  <sheetProtection/>
  <mergeCells count="42">
    <mergeCell ref="A2:Q2"/>
    <mergeCell ref="A3:Q3"/>
    <mergeCell ref="A4:E4"/>
    <mergeCell ref="F4:P4"/>
    <mergeCell ref="B5:E5"/>
    <mergeCell ref="C6:C7"/>
    <mergeCell ref="F5:M5"/>
    <mergeCell ref="Q5:Q7"/>
    <mergeCell ref="B6:B7"/>
    <mergeCell ref="G6:G7"/>
    <mergeCell ref="N5:O6"/>
    <mergeCell ref="P5:P7"/>
    <mergeCell ref="I6:I7"/>
    <mergeCell ref="J6:J7"/>
    <mergeCell ref="K6:K7"/>
    <mergeCell ref="L6:M6"/>
    <mergeCell ref="A11:E11"/>
    <mergeCell ref="B15:C15"/>
    <mergeCell ref="H6:H7"/>
    <mergeCell ref="D6:D7"/>
    <mergeCell ref="E6:E7"/>
    <mergeCell ref="F6:F7"/>
    <mergeCell ref="B16:C16"/>
    <mergeCell ref="F11:Q11"/>
    <mergeCell ref="A12:D12"/>
    <mergeCell ref="N9:O9"/>
    <mergeCell ref="B17:C17"/>
    <mergeCell ref="B14:C14"/>
    <mergeCell ref="B13:C13"/>
    <mergeCell ref="A9:D9"/>
    <mergeCell ref="F9:M9"/>
    <mergeCell ref="A10:E10"/>
    <mergeCell ref="B18:C18"/>
    <mergeCell ref="B19:C19"/>
    <mergeCell ref="B26:C26"/>
    <mergeCell ref="P27:Q27"/>
    <mergeCell ref="B21:C21"/>
    <mergeCell ref="B22:C22"/>
    <mergeCell ref="B23:C23"/>
    <mergeCell ref="B24:C24"/>
    <mergeCell ref="B25:C25"/>
    <mergeCell ref="B20:C20"/>
  </mergeCells>
  <printOptions/>
  <pageMargins left="0.13541666666666666" right="0.0625" top="0.2604166666666667" bottom="0.75" header="0.3" footer="0.3"/>
  <pageSetup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2021-09-20T06:14:13Z</cp:lastPrinted>
  <dcterms:created xsi:type="dcterms:W3CDTF">2007-02-04T12:22:59Z</dcterms:created>
  <dcterms:modified xsi:type="dcterms:W3CDTF">2022-02-11T05:53:55Z</dcterms:modified>
  <cp:category/>
  <cp:version/>
  <cp:contentType/>
  <cp:contentStatus/>
</cp:coreProperties>
</file>