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2225" windowHeight="4455" activeTab="0"/>
  </bookViews>
  <sheets>
    <sheet name="2022" sheetId="1" r:id="rId1"/>
  </sheets>
  <definedNames>
    <definedName name="_xlnm.Print_Area" localSheetId="0">'2022'!$B$33:$P$47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7550-демонтаж,монтаж пр.учета тепла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дверного доводчика 7под.
1000-промывка общедомового хвс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3300-замена кнопки вызова входной двери
7140-покос</t>
        </r>
      </text>
    </comment>
  </commentList>
</comments>
</file>

<file path=xl/sharedStrings.xml><?xml version="1.0" encoding="utf-8"?>
<sst xmlns="http://schemas.openxmlformats.org/spreadsheetml/2006/main" count="109" uniqueCount="66">
  <si>
    <t>Содержание</t>
  </si>
  <si>
    <t>февраль</t>
  </si>
  <si>
    <t>итого</t>
  </si>
  <si>
    <t>Балаев</t>
  </si>
  <si>
    <t>Сидоренко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</si>
  <si>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</si>
  <si>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</si>
  <si>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</si>
  <si>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</si>
  <si>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</si>
  <si>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</si>
  <si>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</si>
  <si>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</si>
  <si>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март</t>
  </si>
  <si>
    <t>октябрь</t>
  </si>
  <si>
    <t>ноябрь</t>
  </si>
  <si>
    <t>декабрь</t>
  </si>
  <si>
    <t>ростелеком</t>
  </si>
  <si>
    <t>серди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</si>
  <si>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</si>
  <si>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</si>
  <si>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</si>
  <si>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</si>
  <si>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</si>
  <si>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</si>
  <si>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</si>
  <si>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</si>
  <si>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</si>
  <si>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</si>
  <si>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</si>
  <si>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</si>
  <si>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</si>
  <si>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</si>
  <si>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</si>
  <si>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</si>
  <si>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</si>
  <si>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</si>
  <si>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</si>
  <si>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</si>
  <si>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</si>
  <si>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</si>
  <si>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</si>
  <si>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</si>
  <si>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</si>
  <si>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</si>
  <si>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</si>
  <si>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</si>
  <si>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</si>
  <si>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</si>
  <si>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</si>
  <si>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</si>
  <si>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</si>
  <si>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</si>
  <si>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</si>
  <si>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</si>
  <si>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</si>
  <si>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</si>
  <si>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Бегларян</t>
  </si>
  <si>
    <t>эл/во</t>
  </si>
  <si>
    <t xml:space="preserve">общехозяйственные расходы </t>
  </si>
  <si>
    <t>Информация о доходах и расходах по дому __Калинина 129/1__на 2022год.</t>
  </si>
  <si>
    <t>демонтаж,монтаж пр.учета тепла</t>
  </si>
  <si>
    <t>ремонт дверного доводчика 7под.</t>
  </si>
  <si>
    <t>промывка общедомового хвс</t>
  </si>
  <si>
    <t>Работы по уборке придомовой территории</t>
  </si>
  <si>
    <t>замена кнопки вызова входной двери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</si>
</sst>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  <numFmt numFmtId="181" formatCode="0.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172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2" fontId="1" fillId="37" borderId="17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172" fontId="1" fillId="37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6"/>
  <sheetViews>
    <sheetView tabSelected="1" zoomScalePageLayoutView="0" workbookViewId="0" topLeftCell="A13">
      <selection activeCell="L19" sqref="L19"/>
    </sheetView>
  </sheetViews>
  <sheetFormatPr defaultColWidth="9.00390625" defaultRowHeight="12.75"/>
  <sheetData>
    <row r="2" spans="1:17" ht="15.75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4"/>
      <c r="B4" s="51"/>
      <c r="C4" s="51"/>
      <c r="D4" s="51"/>
      <c r="E4" s="75"/>
      <c r="F4" s="53" t="s">
        <v>20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ht="12.75">
      <c r="A5" s="4"/>
      <c r="B5" s="76" t="s">
        <v>21</v>
      </c>
      <c r="C5" s="77"/>
      <c r="D5" s="77"/>
      <c r="E5" s="78"/>
      <c r="F5" s="79" t="s">
        <v>0</v>
      </c>
      <c r="G5" s="80"/>
      <c r="H5" s="80"/>
      <c r="I5" s="80"/>
      <c r="J5" s="80"/>
      <c r="K5" s="80"/>
      <c r="L5" s="80"/>
      <c r="M5" s="80"/>
      <c r="N5" s="81" t="s">
        <v>22</v>
      </c>
      <c r="O5" s="82"/>
      <c r="P5" s="85" t="s">
        <v>23</v>
      </c>
      <c r="Q5" s="88" t="s">
        <v>12</v>
      </c>
    </row>
    <row r="6" spans="1:17" ht="12.75">
      <c r="A6" s="5"/>
      <c r="B6" s="49" t="s">
        <v>24</v>
      </c>
      <c r="C6" s="49" t="s">
        <v>25</v>
      </c>
      <c r="D6" s="49" t="s">
        <v>26</v>
      </c>
      <c r="E6" s="70" t="s">
        <v>2</v>
      </c>
      <c r="F6" s="68" t="s">
        <v>27</v>
      </c>
      <c r="G6" s="68" t="s">
        <v>64</v>
      </c>
      <c r="H6" s="68" t="s">
        <v>28</v>
      </c>
      <c r="I6" s="68" t="s">
        <v>29</v>
      </c>
      <c r="J6" s="68" t="s">
        <v>30</v>
      </c>
      <c r="K6" s="68" t="s">
        <v>59</v>
      </c>
      <c r="L6" s="60" t="s">
        <v>31</v>
      </c>
      <c r="M6" s="62"/>
      <c r="N6" s="83"/>
      <c r="O6" s="84"/>
      <c r="P6" s="86"/>
      <c r="Q6" s="89"/>
    </row>
    <row r="7" spans="1:17" ht="84">
      <c r="A7" s="7"/>
      <c r="B7" s="50"/>
      <c r="C7" s="50"/>
      <c r="D7" s="50"/>
      <c r="E7" s="71"/>
      <c r="F7" s="69"/>
      <c r="G7" s="69"/>
      <c r="H7" s="69"/>
      <c r="I7" s="69"/>
      <c r="J7" s="69"/>
      <c r="K7" s="69"/>
      <c r="L7" s="25" t="s">
        <v>52</v>
      </c>
      <c r="M7" s="25" t="s">
        <v>54</v>
      </c>
      <c r="N7" s="6" t="s">
        <v>32</v>
      </c>
      <c r="O7" s="6" t="s">
        <v>33</v>
      </c>
      <c r="P7" s="87"/>
      <c r="Q7" s="90"/>
    </row>
    <row r="8" spans="1:17" ht="12.75">
      <c r="A8" s="44" t="s">
        <v>53</v>
      </c>
      <c r="B8" s="40">
        <v>10.6</v>
      </c>
      <c r="C8" s="40">
        <v>4.3</v>
      </c>
      <c r="D8" s="40">
        <v>1.6</v>
      </c>
      <c r="E8" s="32">
        <f>SUM(B8:D8)</f>
        <v>16.5</v>
      </c>
      <c r="F8" s="37">
        <v>1.6</v>
      </c>
      <c r="G8" s="37">
        <v>1.87</v>
      </c>
      <c r="H8" s="37">
        <v>3.4</v>
      </c>
      <c r="I8" s="37">
        <v>0.2</v>
      </c>
      <c r="J8" s="37">
        <v>2.63098166976944</v>
      </c>
      <c r="K8" s="37">
        <v>3.6</v>
      </c>
      <c r="L8" s="46">
        <v>0</v>
      </c>
      <c r="M8" s="46">
        <v>0</v>
      </c>
      <c r="N8" s="20">
        <v>0.1</v>
      </c>
      <c r="O8" s="20">
        <v>0.1</v>
      </c>
      <c r="P8" s="21">
        <v>3</v>
      </c>
      <c r="Q8" s="21">
        <f>SUM(F8:P8)</f>
        <v>16.500981669769438</v>
      </c>
    </row>
    <row r="9" spans="1:17" ht="24">
      <c r="A9" s="57" t="s">
        <v>34</v>
      </c>
      <c r="B9" s="58"/>
      <c r="C9" s="58"/>
      <c r="D9" s="59"/>
      <c r="E9" s="9">
        <v>5586.4</v>
      </c>
      <c r="F9" s="60" t="s">
        <v>35</v>
      </c>
      <c r="G9" s="61"/>
      <c r="H9" s="61"/>
      <c r="I9" s="61"/>
      <c r="J9" s="61"/>
      <c r="K9" s="61"/>
      <c r="L9" s="61"/>
      <c r="M9" s="62"/>
      <c r="N9" s="63" t="s">
        <v>36</v>
      </c>
      <c r="O9" s="64"/>
      <c r="P9" s="8" t="s">
        <v>37</v>
      </c>
      <c r="Q9" s="8"/>
    </row>
    <row r="10" spans="1:17" ht="12.75">
      <c r="A10" s="65" t="s">
        <v>38</v>
      </c>
      <c r="B10" s="66"/>
      <c r="C10" s="66"/>
      <c r="D10" s="66"/>
      <c r="E10" s="67"/>
      <c r="F10" s="10">
        <f>E9*F8</f>
        <v>8938.24</v>
      </c>
      <c r="G10" s="10">
        <f>E9*G8</f>
        <v>10446.568</v>
      </c>
      <c r="H10" s="10">
        <f>E9*H8</f>
        <v>18993.76</v>
      </c>
      <c r="I10" s="10">
        <f>E9*I8</f>
        <v>1117.28</v>
      </c>
      <c r="J10" s="10">
        <f>E9*J8</f>
        <v>14697.716</v>
      </c>
      <c r="K10" s="10">
        <f>E9*K8</f>
        <v>20111.04</v>
      </c>
      <c r="L10" s="10">
        <v>0</v>
      </c>
      <c r="M10" s="10">
        <f>E9*M8</f>
        <v>0</v>
      </c>
      <c r="N10" s="10">
        <f>N8*E9</f>
        <v>558.64</v>
      </c>
      <c r="O10" s="10">
        <f>O8*E9</f>
        <v>558.64</v>
      </c>
      <c r="P10" s="10">
        <f>E9*P8</f>
        <v>16759.199999999997</v>
      </c>
      <c r="Q10" s="10">
        <f>F10+G10+H10+I10+J10+K10+L10+M10+N10+O10+P10</f>
        <v>92181.08399999999</v>
      </c>
    </row>
    <row r="11" spans="1:17" ht="12.75">
      <c r="A11" s="91" t="s">
        <v>39</v>
      </c>
      <c r="B11" s="91"/>
      <c r="C11" s="91"/>
      <c r="D11" s="91"/>
      <c r="E11" s="92"/>
      <c r="F11" s="54" t="s">
        <v>40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2.75">
      <c r="A12" s="99" t="s">
        <v>41</v>
      </c>
      <c r="B12" s="99"/>
      <c r="C12" s="99"/>
      <c r="D12" s="100"/>
      <c r="E12" s="33">
        <v>140785.1198</v>
      </c>
      <c r="F12" s="45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12.75">
      <c r="A13" s="26"/>
      <c r="B13" s="93" t="s">
        <v>51</v>
      </c>
      <c r="C13" s="93"/>
      <c r="D13" s="27" t="s">
        <v>39</v>
      </c>
      <c r="E13" s="28" t="s">
        <v>19</v>
      </c>
      <c r="F13" s="45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14" t="s">
        <v>42</v>
      </c>
      <c r="B14" s="94">
        <v>95830.77</v>
      </c>
      <c r="C14" s="95"/>
      <c r="D14" s="29">
        <v>70831.67</v>
      </c>
      <c r="E14" s="30"/>
      <c r="F14" s="24">
        <f>F8*E9</f>
        <v>8938.24</v>
      </c>
      <c r="G14" s="24">
        <v>10385.766</v>
      </c>
      <c r="H14" s="34">
        <f>H8*E9</f>
        <v>18993.76</v>
      </c>
      <c r="I14" s="24">
        <v>3800</v>
      </c>
      <c r="J14" s="24">
        <v>14697.716</v>
      </c>
      <c r="K14" s="24">
        <f>K8*E9</f>
        <v>20111.04</v>
      </c>
      <c r="L14" s="24">
        <f>1668+551.84</f>
        <v>2219.84</v>
      </c>
      <c r="M14" s="24">
        <v>7550</v>
      </c>
      <c r="N14" s="22">
        <v>0</v>
      </c>
      <c r="O14" s="22">
        <v>0</v>
      </c>
      <c r="P14" s="24">
        <f>P8*E9</f>
        <v>16759.199999999997</v>
      </c>
      <c r="Q14" s="35">
        <f aca="true" t="shared" si="0" ref="Q14:Q19">SUM(F14:P14)</f>
        <v>103455.56199999999</v>
      </c>
    </row>
    <row r="15" spans="1:17" ht="12.75">
      <c r="A15" s="14" t="s">
        <v>43</v>
      </c>
      <c r="B15" s="94">
        <v>94395.62</v>
      </c>
      <c r="C15" s="96"/>
      <c r="D15" s="29">
        <v>82844.17</v>
      </c>
      <c r="E15" s="30"/>
      <c r="F15" s="24">
        <v>8938.24</v>
      </c>
      <c r="G15" s="24">
        <v>10385.766</v>
      </c>
      <c r="H15" s="34">
        <v>18993.76</v>
      </c>
      <c r="I15" s="24">
        <v>3800</v>
      </c>
      <c r="J15" s="24">
        <v>14697.716</v>
      </c>
      <c r="K15" s="24">
        <v>20111.04</v>
      </c>
      <c r="L15" s="24">
        <f>2751.18+647.68+9708.55</f>
        <v>13107.41</v>
      </c>
      <c r="M15" s="24">
        <v>0</v>
      </c>
      <c r="N15" s="22">
        <v>0</v>
      </c>
      <c r="O15" s="22">
        <v>0</v>
      </c>
      <c r="P15" s="24">
        <v>16759.199999999997</v>
      </c>
      <c r="Q15" s="35">
        <f t="shared" si="0"/>
        <v>106793.132</v>
      </c>
    </row>
    <row r="16" spans="1:17" ht="12.75">
      <c r="A16" s="14" t="s">
        <v>13</v>
      </c>
      <c r="B16" s="94">
        <v>105282.96</v>
      </c>
      <c r="C16" s="96"/>
      <c r="D16" s="29">
        <v>91565.1</v>
      </c>
      <c r="E16" s="30"/>
      <c r="F16" s="24">
        <v>8938.24</v>
      </c>
      <c r="G16" s="24">
        <v>10385.766</v>
      </c>
      <c r="H16" s="34">
        <v>18993.76</v>
      </c>
      <c r="I16" s="24">
        <v>3800</v>
      </c>
      <c r="J16" s="24">
        <v>14697.716</v>
      </c>
      <c r="K16" s="24">
        <v>20111.04</v>
      </c>
      <c r="L16" s="24">
        <f>2042.26+3010.7+7890.32</f>
        <v>12943.279999999999</v>
      </c>
      <c r="M16" s="24">
        <v>2000</v>
      </c>
      <c r="N16" s="22">
        <f>128560+2963+10244</f>
        <v>141767</v>
      </c>
      <c r="O16" s="22">
        <v>47512</v>
      </c>
      <c r="P16" s="24">
        <v>16759.199999999997</v>
      </c>
      <c r="Q16" s="35">
        <f t="shared" si="0"/>
        <v>297908.00200000004</v>
      </c>
    </row>
    <row r="17" spans="1:17" ht="12.75">
      <c r="A17" s="14" t="s">
        <v>44</v>
      </c>
      <c r="B17" s="94">
        <v>105118.79</v>
      </c>
      <c r="C17" s="96"/>
      <c r="D17" s="29">
        <v>95514.59</v>
      </c>
      <c r="E17" s="30"/>
      <c r="F17" s="24">
        <v>8938.24</v>
      </c>
      <c r="G17" s="24">
        <v>10385.766</v>
      </c>
      <c r="H17" s="34">
        <v>18993.76</v>
      </c>
      <c r="I17" s="24">
        <v>3800</v>
      </c>
      <c r="J17" s="24">
        <v>14697.716</v>
      </c>
      <c r="K17" s="24">
        <v>20111.04</v>
      </c>
      <c r="L17" s="24">
        <f>55.66+278+16336.54</f>
        <v>16670.2</v>
      </c>
      <c r="M17" s="24">
        <v>0</v>
      </c>
      <c r="N17" s="22">
        <v>1961</v>
      </c>
      <c r="O17" s="22">
        <v>0</v>
      </c>
      <c r="P17" s="24">
        <v>16759.199999999997</v>
      </c>
      <c r="Q17" s="35">
        <f t="shared" si="0"/>
        <v>112316.92199999999</v>
      </c>
    </row>
    <row r="18" spans="1:17" ht="12.75">
      <c r="A18" s="14" t="s">
        <v>7</v>
      </c>
      <c r="B18" s="94">
        <v>108845.99</v>
      </c>
      <c r="C18" s="96"/>
      <c r="D18" s="29">
        <v>102520.36</v>
      </c>
      <c r="E18" s="30"/>
      <c r="F18" s="24">
        <v>8938.24</v>
      </c>
      <c r="G18" s="24">
        <v>10385.766</v>
      </c>
      <c r="H18" s="34">
        <v>18993.76</v>
      </c>
      <c r="I18" s="24">
        <v>0</v>
      </c>
      <c r="J18" s="24">
        <v>14697.716</v>
      </c>
      <c r="K18" s="24">
        <v>20111.04</v>
      </c>
      <c r="L18" s="24">
        <f>1600.56+3668.5+24117.39</f>
        <v>29386.449999999997</v>
      </c>
      <c r="M18" s="24">
        <f>3300+7140</f>
        <v>10440</v>
      </c>
      <c r="N18" s="22">
        <v>0</v>
      </c>
      <c r="O18" s="22">
        <v>0</v>
      </c>
      <c r="P18" s="24">
        <v>16759.199999999997</v>
      </c>
      <c r="Q18" s="35">
        <f t="shared" si="0"/>
        <v>129712.17199999999</v>
      </c>
    </row>
    <row r="19" spans="1:17" ht="12.75">
      <c r="A19" s="14" t="s">
        <v>8</v>
      </c>
      <c r="B19" s="94">
        <v>121561.72</v>
      </c>
      <c r="C19" s="96"/>
      <c r="D19" s="29">
        <v>95425.97</v>
      </c>
      <c r="E19" s="30"/>
      <c r="F19" s="24">
        <v>8938.24</v>
      </c>
      <c r="G19" s="24">
        <v>10385.766</v>
      </c>
      <c r="H19" s="34">
        <v>18993.76</v>
      </c>
      <c r="I19" s="24">
        <v>0</v>
      </c>
      <c r="J19" s="24">
        <v>14697.716</v>
      </c>
      <c r="K19" s="24">
        <v>20111.04</v>
      </c>
      <c r="L19" s="24">
        <f>2784.9+823.34+10493.36</f>
        <v>14101.6</v>
      </c>
      <c r="M19" s="24">
        <v>0</v>
      </c>
      <c r="N19" s="22">
        <f>5000+24102+9946</f>
        <v>39048</v>
      </c>
      <c r="O19" s="22">
        <v>0</v>
      </c>
      <c r="P19" s="24">
        <v>16759.199999999997</v>
      </c>
      <c r="Q19" s="35">
        <f t="shared" si="0"/>
        <v>143035.322</v>
      </c>
    </row>
    <row r="20" spans="1:17" ht="12.75">
      <c r="A20" s="14" t="s">
        <v>9</v>
      </c>
      <c r="B20" s="94"/>
      <c r="C20" s="96"/>
      <c r="D20" s="29"/>
      <c r="E20" s="30"/>
      <c r="F20" s="24"/>
      <c r="G20" s="24"/>
      <c r="H20" s="34"/>
      <c r="I20" s="24"/>
      <c r="J20" s="24"/>
      <c r="K20" s="24"/>
      <c r="L20" s="24"/>
      <c r="M20" s="24"/>
      <c r="N20" s="22"/>
      <c r="O20" s="22"/>
      <c r="P20" s="24"/>
      <c r="Q20" s="35"/>
    </row>
    <row r="21" spans="1:17" ht="12.75">
      <c r="A21" s="14" t="s">
        <v>10</v>
      </c>
      <c r="B21" s="94"/>
      <c r="C21" s="96"/>
      <c r="D21" s="29"/>
      <c r="E21" s="30"/>
      <c r="F21" s="24"/>
      <c r="G21" s="24"/>
      <c r="H21" s="34"/>
      <c r="I21" s="24"/>
      <c r="J21" s="24"/>
      <c r="K21" s="24"/>
      <c r="L21" s="24"/>
      <c r="M21" s="24"/>
      <c r="N21" s="22"/>
      <c r="O21" s="22"/>
      <c r="P21" s="24"/>
      <c r="Q21" s="35"/>
    </row>
    <row r="22" spans="1:17" ht="12.75">
      <c r="A22" s="14" t="s">
        <v>45</v>
      </c>
      <c r="B22" s="94"/>
      <c r="C22" s="96"/>
      <c r="D22" s="29"/>
      <c r="E22" s="30"/>
      <c r="F22" s="24"/>
      <c r="G22" s="24"/>
      <c r="H22" s="34"/>
      <c r="I22" s="24"/>
      <c r="J22" s="24"/>
      <c r="K22" s="24"/>
      <c r="L22" s="24"/>
      <c r="M22" s="24"/>
      <c r="N22" s="22"/>
      <c r="O22" s="22"/>
      <c r="P22" s="24"/>
      <c r="Q22" s="35"/>
    </row>
    <row r="23" spans="1:17" ht="12.75">
      <c r="A23" s="14" t="s">
        <v>46</v>
      </c>
      <c r="B23" s="94"/>
      <c r="C23" s="96"/>
      <c r="D23" s="29"/>
      <c r="E23" s="30"/>
      <c r="F23" s="24"/>
      <c r="G23" s="24"/>
      <c r="H23" s="34"/>
      <c r="I23" s="24"/>
      <c r="J23" s="24"/>
      <c r="K23" s="24"/>
      <c r="L23" s="24"/>
      <c r="M23" s="24"/>
      <c r="N23" s="22"/>
      <c r="O23" s="22"/>
      <c r="P23" s="24"/>
      <c r="Q23" s="35"/>
    </row>
    <row r="24" spans="1:17" ht="12.75">
      <c r="A24" s="14" t="s">
        <v>47</v>
      </c>
      <c r="B24" s="94"/>
      <c r="C24" s="96"/>
      <c r="D24" s="29"/>
      <c r="E24" s="30"/>
      <c r="F24" s="24"/>
      <c r="G24" s="24"/>
      <c r="H24" s="34"/>
      <c r="I24" s="24"/>
      <c r="J24" s="24"/>
      <c r="K24" s="24"/>
      <c r="L24" s="24"/>
      <c r="M24" s="24"/>
      <c r="N24" s="22"/>
      <c r="O24" s="22"/>
      <c r="P24" s="24"/>
      <c r="Q24" s="35"/>
    </row>
    <row r="25" spans="1:17" ht="12.75">
      <c r="A25" s="14" t="s">
        <v>48</v>
      </c>
      <c r="B25" s="94"/>
      <c r="C25" s="96"/>
      <c r="D25" s="29"/>
      <c r="E25" s="30"/>
      <c r="F25" s="24"/>
      <c r="G25" s="24"/>
      <c r="H25" s="34"/>
      <c r="I25" s="24"/>
      <c r="J25" s="24"/>
      <c r="K25" s="24"/>
      <c r="L25" s="24"/>
      <c r="M25" s="24"/>
      <c r="N25" s="22"/>
      <c r="O25" s="22"/>
      <c r="P25" s="24"/>
      <c r="Q25" s="35"/>
    </row>
    <row r="26" spans="1:17" ht="12.75">
      <c r="A26" s="39" t="s">
        <v>17</v>
      </c>
      <c r="B26" s="94">
        <v>0</v>
      </c>
      <c r="C26" s="96"/>
      <c r="D26" s="29">
        <f>2700+2700</f>
        <v>5400</v>
      </c>
      <c r="E26" s="18"/>
      <c r="F26" s="24"/>
      <c r="G26" s="24"/>
      <c r="H26" s="24"/>
      <c r="I26" s="24"/>
      <c r="J26" s="24"/>
      <c r="K26" s="24"/>
      <c r="L26" s="24"/>
      <c r="M26" s="24"/>
      <c r="N26" s="22"/>
      <c r="O26" s="22"/>
      <c r="P26" s="24"/>
      <c r="Q26" s="35"/>
    </row>
    <row r="27" spans="1:17" ht="12.75">
      <c r="A27" s="39" t="s">
        <v>3</v>
      </c>
      <c r="B27" s="94">
        <v>0</v>
      </c>
      <c r="C27" s="96"/>
      <c r="D27" s="29">
        <f>2800+4200</f>
        <v>7000</v>
      </c>
      <c r="E27" s="18"/>
      <c r="F27" s="24"/>
      <c r="G27" s="24"/>
      <c r="H27" s="24"/>
      <c r="I27" s="24"/>
      <c r="J27" s="24"/>
      <c r="K27" s="24"/>
      <c r="L27" s="24"/>
      <c r="M27" s="24"/>
      <c r="N27" s="22"/>
      <c r="O27" s="22"/>
      <c r="P27" s="24"/>
      <c r="Q27" s="35"/>
    </row>
    <row r="28" spans="1:17" ht="12.75">
      <c r="A28" s="39" t="s">
        <v>4</v>
      </c>
      <c r="B28" s="94">
        <v>0</v>
      </c>
      <c r="C28" s="96"/>
      <c r="D28" s="29">
        <v>0</v>
      </c>
      <c r="E28" s="18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4"/>
      <c r="Q28" s="35"/>
    </row>
    <row r="29" spans="1:17" ht="12.75">
      <c r="A29" s="39" t="s">
        <v>57</v>
      </c>
      <c r="B29" s="94">
        <v>0</v>
      </c>
      <c r="C29" s="96"/>
      <c r="D29" s="29">
        <f>4200+4200</f>
        <v>8400</v>
      </c>
      <c r="E29" s="18"/>
      <c r="F29" s="24"/>
      <c r="G29" s="24"/>
      <c r="H29" s="24"/>
      <c r="I29" s="24"/>
      <c r="J29" s="24"/>
      <c r="K29" s="24"/>
      <c r="L29" s="24"/>
      <c r="M29" s="24"/>
      <c r="N29" s="22"/>
      <c r="O29" s="22"/>
      <c r="P29" s="24"/>
      <c r="Q29" s="35"/>
    </row>
    <row r="30" spans="1:17" ht="12.75">
      <c r="A30" s="39" t="s">
        <v>18</v>
      </c>
      <c r="B30" s="94">
        <v>0</v>
      </c>
      <c r="C30" s="96"/>
      <c r="D30" s="29">
        <f>1200+1200</f>
        <v>2400</v>
      </c>
      <c r="E30" s="18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4"/>
      <c r="Q30" s="35"/>
    </row>
    <row r="31" spans="1:17" ht="12.75">
      <c r="A31" s="31" t="s">
        <v>2</v>
      </c>
      <c r="B31" s="97">
        <f>SUM(B14:B30)</f>
        <v>631035.85</v>
      </c>
      <c r="C31" s="98"/>
      <c r="D31" s="23">
        <f>SUM(D14:D30)</f>
        <v>561901.86</v>
      </c>
      <c r="E31" s="15"/>
      <c r="F31" s="23">
        <f aca="true" t="shared" si="1" ref="F31:Q31">SUM(F14:F30)</f>
        <v>53629.439999999995</v>
      </c>
      <c r="G31" s="23">
        <f t="shared" si="1"/>
        <v>62314.596000000005</v>
      </c>
      <c r="H31" s="23">
        <f t="shared" si="1"/>
        <v>113962.55999999998</v>
      </c>
      <c r="I31" s="23">
        <f t="shared" si="1"/>
        <v>15200</v>
      </c>
      <c r="J31" s="23">
        <f t="shared" si="1"/>
        <v>88186.296</v>
      </c>
      <c r="K31" s="23">
        <f t="shared" si="1"/>
        <v>120666.24000000002</v>
      </c>
      <c r="L31" s="23">
        <f t="shared" si="1"/>
        <v>88428.78</v>
      </c>
      <c r="M31" s="23">
        <f t="shared" si="1"/>
        <v>19990</v>
      </c>
      <c r="N31" s="23">
        <f t="shared" si="1"/>
        <v>182776</v>
      </c>
      <c r="O31" s="23">
        <f t="shared" si="1"/>
        <v>47512</v>
      </c>
      <c r="P31" s="23">
        <f t="shared" si="1"/>
        <v>100555.19999999998</v>
      </c>
      <c r="Q31" s="36">
        <f t="shared" si="1"/>
        <v>893221.112</v>
      </c>
    </row>
    <row r="32" spans="1:17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 t="s">
        <v>49</v>
      </c>
      <c r="P32" s="52">
        <f>E12+D31-Q31</f>
        <v>-190534.1322</v>
      </c>
      <c r="Q32" s="52"/>
    </row>
    <row r="33" spans="2:15" ht="12.75">
      <c r="B33" t="s">
        <v>5</v>
      </c>
      <c r="C33">
        <v>7550</v>
      </c>
      <c r="D33" t="s">
        <v>61</v>
      </c>
      <c r="G33" s="42"/>
      <c r="H33" s="42"/>
      <c r="I33" s="42"/>
      <c r="J33" s="42"/>
      <c r="K33" s="42"/>
      <c r="L33" s="42"/>
      <c r="M33" s="43"/>
      <c r="N33" s="43"/>
      <c r="O33" s="2"/>
    </row>
    <row r="34" spans="2:4" ht="12.75">
      <c r="B34" t="s">
        <v>13</v>
      </c>
      <c r="C34">
        <v>1000</v>
      </c>
      <c r="D34" t="s">
        <v>62</v>
      </c>
    </row>
    <row r="35" spans="3:17" ht="12.75">
      <c r="C35">
        <v>1000</v>
      </c>
      <c r="D35" t="s">
        <v>63</v>
      </c>
      <c r="J35" s="38" t="s">
        <v>5</v>
      </c>
      <c r="K35" s="38">
        <v>1668</v>
      </c>
      <c r="L35" s="38" t="s">
        <v>55</v>
      </c>
      <c r="M35" s="38">
        <v>551.84</v>
      </c>
      <c r="N35" s="38" t="s">
        <v>58</v>
      </c>
      <c r="O35" s="38">
        <v>0</v>
      </c>
      <c r="P35" s="38" t="s">
        <v>56</v>
      </c>
      <c r="Q35" s="3"/>
    </row>
    <row r="36" spans="2:17" ht="12.75">
      <c r="B36" t="s">
        <v>7</v>
      </c>
      <c r="C36">
        <v>3300</v>
      </c>
      <c r="D36" s="41" t="s">
        <v>65</v>
      </c>
      <c r="J36" s="38" t="s">
        <v>1</v>
      </c>
      <c r="K36" s="38">
        <v>2751.18</v>
      </c>
      <c r="L36" s="38" t="s">
        <v>55</v>
      </c>
      <c r="M36" s="38">
        <v>647.68</v>
      </c>
      <c r="N36" s="38" t="s">
        <v>58</v>
      </c>
      <c r="O36" s="38">
        <v>9708.55</v>
      </c>
      <c r="P36" s="38" t="s">
        <v>56</v>
      </c>
      <c r="Q36" s="3"/>
    </row>
    <row r="37" spans="3:16" ht="12.75">
      <c r="C37">
        <v>7140</v>
      </c>
      <c r="D37" t="s">
        <v>50</v>
      </c>
      <c r="J37" s="38" t="s">
        <v>13</v>
      </c>
      <c r="K37" s="38">
        <v>2042.26</v>
      </c>
      <c r="L37" s="38" t="s">
        <v>55</v>
      </c>
      <c r="M37" s="38">
        <v>3010.7</v>
      </c>
      <c r="N37" s="38" t="s">
        <v>58</v>
      </c>
      <c r="O37" s="38">
        <v>7890.32</v>
      </c>
      <c r="P37" s="38" t="s">
        <v>56</v>
      </c>
    </row>
    <row r="38" spans="10:16" ht="12.75">
      <c r="J38" s="38" t="s">
        <v>6</v>
      </c>
      <c r="K38" s="38">
        <v>278</v>
      </c>
      <c r="L38" s="38" t="s">
        <v>55</v>
      </c>
      <c r="M38" s="38">
        <v>55.66</v>
      </c>
      <c r="N38" s="38" t="s">
        <v>58</v>
      </c>
      <c r="O38" s="38">
        <v>16336.54</v>
      </c>
      <c r="P38" s="38" t="s">
        <v>56</v>
      </c>
    </row>
    <row r="39" spans="10:16" ht="12.75">
      <c r="J39" s="38" t="s">
        <v>7</v>
      </c>
      <c r="K39" s="38">
        <v>1600.56</v>
      </c>
      <c r="L39" s="38" t="s">
        <v>55</v>
      </c>
      <c r="M39" s="38">
        <v>3668.5</v>
      </c>
      <c r="N39" s="38" t="s">
        <v>58</v>
      </c>
      <c r="O39" s="38">
        <v>24117.39</v>
      </c>
      <c r="P39" s="38" t="s">
        <v>56</v>
      </c>
    </row>
    <row r="40" spans="5:16" ht="12.75">
      <c r="E40" s="41"/>
      <c r="J40" s="38" t="s">
        <v>8</v>
      </c>
      <c r="K40" s="38">
        <v>2784.9</v>
      </c>
      <c r="L40" s="38" t="s">
        <v>55</v>
      </c>
      <c r="M40" s="38">
        <v>823.34</v>
      </c>
      <c r="N40" s="38" t="s">
        <v>58</v>
      </c>
      <c r="O40" s="38">
        <v>10493.36</v>
      </c>
      <c r="P40" s="38" t="s">
        <v>56</v>
      </c>
    </row>
    <row r="41" spans="6:16" ht="12.75">
      <c r="F41" s="41"/>
      <c r="J41" s="38" t="s">
        <v>9</v>
      </c>
      <c r="K41" s="38"/>
      <c r="L41" s="38" t="s">
        <v>55</v>
      </c>
      <c r="M41" s="38"/>
      <c r="N41" s="38" t="s">
        <v>58</v>
      </c>
      <c r="O41" s="38"/>
      <c r="P41" s="38" t="s">
        <v>56</v>
      </c>
    </row>
    <row r="42" spans="10:16" ht="12.75">
      <c r="J42" s="38" t="s">
        <v>10</v>
      </c>
      <c r="K42" s="38"/>
      <c r="L42" s="38" t="s">
        <v>55</v>
      </c>
      <c r="M42" s="38"/>
      <c r="N42" s="38" t="s">
        <v>58</v>
      </c>
      <c r="O42" s="38"/>
      <c r="P42" s="38" t="s">
        <v>56</v>
      </c>
    </row>
    <row r="43" spans="10:17" ht="12.75">
      <c r="J43" s="38" t="s">
        <v>11</v>
      </c>
      <c r="K43" s="38"/>
      <c r="L43" s="38" t="s">
        <v>55</v>
      </c>
      <c r="M43" s="38"/>
      <c r="N43" s="38" t="s">
        <v>58</v>
      </c>
      <c r="O43" s="38"/>
      <c r="P43" s="38" t="s">
        <v>56</v>
      </c>
      <c r="Q43" s="3"/>
    </row>
    <row r="44" spans="10:16" ht="12.75">
      <c r="J44" s="38" t="s">
        <v>14</v>
      </c>
      <c r="K44" s="38"/>
      <c r="L44" s="38" t="s">
        <v>55</v>
      </c>
      <c r="M44" s="38"/>
      <c r="N44" s="38" t="s">
        <v>58</v>
      </c>
      <c r="O44" s="38"/>
      <c r="P44" s="38" t="s">
        <v>56</v>
      </c>
    </row>
    <row r="45" spans="10:16" ht="12.75">
      <c r="J45" s="38" t="s">
        <v>15</v>
      </c>
      <c r="K45" s="38"/>
      <c r="L45" s="38" t="s">
        <v>55</v>
      </c>
      <c r="M45" s="38"/>
      <c r="N45" s="38" t="s">
        <v>58</v>
      </c>
      <c r="O45" s="38"/>
      <c r="P45" s="38" t="s">
        <v>56</v>
      </c>
    </row>
    <row r="46" spans="10:16" ht="12.75">
      <c r="J46" s="38" t="s">
        <v>16</v>
      </c>
      <c r="K46" s="38"/>
      <c r="L46" s="38" t="s">
        <v>55</v>
      </c>
      <c r="M46" s="38"/>
      <c r="N46" s="38" t="s">
        <v>58</v>
      </c>
      <c r="O46" s="38"/>
      <c r="P46" s="38" t="s">
        <v>56</v>
      </c>
    </row>
  </sheetData>
  <sheetProtection/>
  <mergeCells count="47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P32:Q32"/>
    <mergeCell ref="B26:C26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2022-06-30T06:27:24Z</cp:lastPrinted>
  <dcterms:created xsi:type="dcterms:W3CDTF">2007-02-04T12:22:59Z</dcterms:created>
  <dcterms:modified xsi:type="dcterms:W3CDTF">2022-09-01T11:32:06Z</dcterms:modified>
  <cp:category/>
  <cp:version/>
  <cp:contentType/>
  <cp:contentStatus/>
</cp:coreProperties>
</file>