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2511-разовая премия</t>
        </r>
      </text>
    </comment>
    <comment ref="M18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покос</t>
        </r>
      </text>
    </comment>
  </commentList>
</comments>
</file>

<file path=xl/sharedStrings.xml><?xml version="1.0" encoding="utf-8"?>
<sst xmlns="http://schemas.openxmlformats.org/spreadsheetml/2006/main" count="86" uniqueCount="57">
  <si>
    <t>октябрь</t>
  </si>
  <si>
    <t>Содержание</t>
  </si>
  <si>
    <t>итого</t>
  </si>
  <si>
    <t>ИТОГО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</si>
  <si>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</si>
  <si>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</si>
  <si>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</si>
  <si>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</si>
  <si>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</si>
  <si>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</si>
  <si>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</si>
  <si>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</si>
  <si>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</si>
  <si>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</si>
  <si>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март</t>
  </si>
  <si>
    <t>х/в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</si>
  <si>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</si>
  <si>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</si>
  <si>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</si>
  <si>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</si>
  <si>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</si>
  <si>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</si>
  <si>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</si>
  <si>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</si>
  <si>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</si>
  <si>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</si>
  <si>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</si>
  <si>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</si>
  <si>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</si>
  <si>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</si>
  <si>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</si>
  <si>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</si>
  <si>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</si>
  <si>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</si>
  <si>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</si>
  <si>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</si>
  <si>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</si>
  <si>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</si>
  <si>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</si>
  <si>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</si>
  <si>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</si>
  <si>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</si>
  <si>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</si>
  <si>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</si>
  <si>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</si>
  <si>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</si>
  <si>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</si>
  <si>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</si>
  <si>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</si>
  <si>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</si>
  <si>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</si>
  <si>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</si>
  <si>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эл-во</t>
  </si>
  <si>
    <t>Работы по уборке придомовой территории</t>
  </si>
  <si>
    <t>общехозяйственные расходы</t>
  </si>
  <si>
    <t xml:space="preserve">1 полугодие </t>
  </si>
  <si>
    <t>Информация о доходах и расходах по дому __Калинина 132/1__на 2022год.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</si>
</sst>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  <numFmt numFmtId="175" formatCode="#,##0.000_р_."/>
    <numFmt numFmtId="176" formatCode="0.0000"/>
    <numFmt numFmtId="177" formatCode="#,##0.0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8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/>
    </xf>
    <xf numFmtId="0" fontId="3" fillId="32" borderId="15" xfId="0" applyFont="1" applyFill="1" applyBorder="1" applyAlignment="1">
      <alignment horizontal="left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1"/>
  <sheetViews>
    <sheetView tabSelected="1" zoomScalePageLayoutView="0" workbookViewId="0" topLeftCell="A10">
      <selection activeCell="G31" sqref="G31"/>
    </sheetView>
  </sheetViews>
  <sheetFormatPr defaultColWidth="9.00390625" defaultRowHeight="12.75"/>
  <sheetData>
    <row r="2" spans="1:17" ht="15.75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2.75">
      <c r="A4" s="64"/>
      <c r="B4" s="45"/>
      <c r="C4" s="45"/>
      <c r="D4" s="45"/>
      <c r="E4" s="93"/>
      <c r="F4" s="46" t="s">
        <v>17</v>
      </c>
      <c r="G4" s="43"/>
      <c r="H4" s="43"/>
      <c r="I4" s="43"/>
      <c r="J4" s="43"/>
      <c r="K4" s="43"/>
      <c r="L4" s="43"/>
      <c r="M4" s="43"/>
      <c r="N4" s="43"/>
      <c r="O4" s="43"/>
      <c r="P4" s="44"/>
      <c r="Q4" s="1"/>
    </row>
    <row r="5" spans="1:17" ht="12.75">
      <c r="A5" s="3"/>
      <c r="B5" s="94" t="s">
        <v>18</v>
      </c>
      <c r="C5" s="95"/>
      <c r="D5" s="95"/>
      <c r="E5" s="96"/>
      <c r="F5" s="65" t="s">
        <v>1</v>
      </c>
      <c r="G5" s="66"/>
      <c r="H5" s="66"/>
      <c r="I5" s="66"/>
      <c r="J5" s="66"/>
      <c r="K5" s="66"/>
      <c r="L5" s="66"/>
      <c r="M5" s="66"/>
      <c r="N5" s="67" t="s">
        <v>19</v>
      </c>
      <c r="O5" s="68"/>
      <c r="P5" s="71" t="s">
        <v>20</v>
      </c>
      <c r="Q5" s="74" t="s">
        <v>3</v>
      </c>
    </row>
    <row r="6" spans="1:17" ht="12.75">
      <c r="A6" s="4"/>
      <c r="B6" s="58" t="s">
        <v>21</v>
      </c>
      <c r="C6" s="58" t="s">
        <v>22</v>
      </c>
      <c r="D6" s="58" t="s">
        <v>49</v>
      </c>
      <c r="E6" s="60" t="s">
        <v>2</v>
      </c>
      <c r="F6" s="56" t="s">
        <v>23</v>
      </c>
      <c r="G6" s="56" t="s">
        <v>53</v>
      </c>
      <c r="H6" s="56" t="s">
        <v>24</v>
      </c>
      <c r="I6" s="56" t="s">
        <v>25</v>
      </c>
      <c r="J6" s="56" t="s">
        <v>26</v>
      </c>
      <c r="K6" s="56" t="s">
        <v>54</v>
      </c>
      <c r="L6" s="48" t="s">
        <v>27</v>
      </c>
      <c r="M6" s="50"/>
      <c r="N6" s="69"/>
      <c r="O6" s="70"/>
      <c r="P6" s="72"/>
      <c r="Q6" s="75"/>
    </row>
    <row r="7" spans="1:17" ht="84">
      <c r="A7" s="6"/>
      <c r="B7" s="59"/>
      <c r="C7" s="59"/>
      <c r="D7" s="59"/>
      <c r="E7" s="61"/>
      <c r="F7" s="57"/>
      <c r="G7" s="57"/>
      <c r="H7" s="57"/>
      <c r="I7" s="57"/>
      <c r="J7" s="57"/>
      <c r="K7" s="57"/>
      <c r="L7" s="24" t="s">
        <v>50</v>
      </c>
      <c r="M7" s="24" t="s">
        <v>51</v>
      </c>
      <c r="N7" s="5" t="s">
        <v>28</v>
      </c>
      <c r="O7" s="5" t="s">
        <v>29</v>
      </c>
      <c r="P7" s="73"/>
      <c r="Q7" s="76"/>
    </row>
    <row r="8" spans="1:17" ht="12.75">
      <c r="A8" s="35" t="s">
        <v>55</v>
      </c>
      <c r="B8" s="7"/>
      <c r="C8" s="7"/>
      <c r="D8" s="7"/>
      <c r="E8" s="9"/>
      <c r="F8" s="39">
        <v>2</v>
      </c>
      <c r="G8" s="39">
        <v>0</v>
      </c>
      <c r="H8" s="39">
        <v>3.2</v>
      </c>
      <c r="I8" s="39">
        <v>0.42</v>
      </c>
      <c r="J8" s="39">
        <v>2.78</v>
      </c>
      <c r="K8" s="39">
        <v>3.6</v>
      </c>
      <c r="L8" s="39">
        <v>0</v>
      </c>
      <c r="M8" s="39">
        <v>0</v>
      </c>
      <c r="N8" s="40">
        <v>0.1</v>
      </c>
      <c r="O8" s="40">
        <v>0.1</v>
      </c>
      <c r="P8" s="41">
        <v>3.3</v>
      </c>
      <c r="Q8" s="42">
        <f>SUM(F8:P8)</f>
        <v>15.5</v>
      </c>
    </row>
    <row r="9" spans="1:17" ht="24">
      <c r="A9" s="85" t="s">
        <v>30</v>
      </c>
      <c r="B9" s="86"/>
      <c r="C9" s="86"/>
      <c r="D9" s="87"/>
      <c r="E9" s="9">
        <v>2009.7</v>
      </c>
      <c r="F9" s="48" t="s">
        <v>31</v>
      </c>
      <c r="G9" s="49"/>
      <c r="H9" s="49"/>
      <c r="I9" s="49"/>
      <c r="J9" s="49"/>
      <c r="K9" s="49"/>
      <c r="L9" s="49"/>
      <c r="M9" s="50"/>
      <c r="N9" s="51" t="s">
        <v>32</v>
      </c>
      <c r="O9" s="52"/>
      <c r="P9" s="8" t="s">
        <v>33</v>
      </c>
      <c r="Q9" s="8"/>
    </row>
    <row r="10" spans="1:17" ht="12.75">
      <c r="A10" s="53" t="s">
        <v>34</v>
      </c>
      <c r="B10" s="54"/>
      <c r="C10" s="54"/>
      <c r="D10" s="54"/>
      <c r="E10" s="55"/>
      <c r="F10" s="10">
        <f>F8*E9</f>
        <v>4019.4</v>
      </c>
      <c r="G10" s="10">
        <f>G8*E9</f>
        <v>0</v>
      </c>
      <c r="H10" s="10">
        <f>H8*E9</f>
        <v>6431.040000000001</v>
      </c>
      <c r="I10" s="10">
        <f>I8*E9</f>
        <v>844.074</v>
      </c>
      <c r="J10" s="10">
        <f>E9*J8</f>
        <v>5586.965999999999</v>
      </c>
      <c r="K10" s="10">
        <f>K8*E9</f>
        <v>7234.92</v>
      </c>
      <c r="L10" s="10">
        <f>E9*L8</f>
        <v>0</v>
      </c>
      <c r="M10" s="10">
        <f>E9*M8</f>
        <v>0</v>
      </c>
      <c r="N10" s="10">
        <f>N8*E9</f>
        <v>200.97000000000003</v>
      </c>
      <c r="O10" s="10">
        <f>O8*E9</f>
        <v>200.97000000000003</v>
      </c>
      <c r="P10" s="10">
        <f>P8*E9</f>
        <v>6632.01</v>
      </c>
      <c r="Q10" s="10">
        <f>F10+G10+H10+I10+J10+K10+L10+M10+N10+O10+P10</f>
        <v>31150.350000000006</v>
      </c>
    </row>
    <row r="11" spans="1:17" ht="12.75">
      <c r="A11" s="83" t="s">
        <v>35</v>
      </c>
      <c r="B11" s="83"/>
      <c r="C11" s="83"/>
      <c r="D11" s="83"/>
      <c r="E11" s="84"/>
      <c r="F11" s="47" t="s">
        <v>36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17" ht="12.75">
      <c r="A12" s="79" t="s">
        <v>37</v>
      </c>
      <c r="B12" s="79"/>
      <c r="C12" s="79"/>
      <c r="D12" s="80"/>
      <c r="E12" s="32">
        <v>-220323.9170000002</v>
      </c>
      <c r="F12" s="36"/>
      <c r="G12" s="37"/>
      <c r="H12" s="11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5"/>
      <c r="B13" s="88" t="s">
        <v>48</v>
      </c>
      <c r="C13" s="88"/>
      <c r="D13" s="26" t="s">
        <v>35</v>
      </c>
      <c r="E13" s="27" t="s">
        <v>16</v>
      </c>
      <c r="F13" s="36"/>
      <c r="G13" s="37"/>
      <c r="H13" s="11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12" t="s">
        <v>38</v>
      </c>
      <c r="B14" s="77">
        <v>39916.07</v>
      </c>
      <c r="C14" s="89"/>
      <c r="D14" s="28">
        <v>24489.13</v>
      </c>
      <c r="E14" s="29"/>
      <c r="F14" s="13">
        <f>F8*E9</f>
        <v>4019.4</v>
      </c>
      <c r="G14" s="13">
        <v>4310.982</v>
      </c>
      <c r="H14" s="14">
        <f>H8*E9</f>
        <v>6431.040000000001</v>
      </c>
      <c r="I14" s="13">
        <v>1861.6</v>
      </c>
      <c r="J14" s="13">
        <v>5605.277999999999</v>
      </c>
      <c r="K14" s="13">
        <f>K8*E9</f>
        <v>7234.92</v>
      </c>
      <c r="L14" s="13">
        <f>6126.78+1.53</f>
        <v>6128.3099999999995</v>
      </c>
      <c r="M14" s="13">
        <v>0</v>
      </c>
      <c r="N14" s="30">
        <v>0</v>
      </c>
      <c r="O14" s="30">
        <v>0</v>
      </c>
      <c r="P14" s="13">
        <f>P8*E9</f>
        <v>6632.01</v>
      </c>
      <c r="Q14" s="15">
        <f aca="true" t="shared" si="0" ref="Q14:Q19">SUM(F14:P14)</f>
        <v>42223.54</v>
      </c>
    </row>
    <row r="15" spans="1:17" ht="12.75">
      <c r="A15" s="12" t="s">
        <v>39</v>
      </c>
      <c r="B15" s="77">
        <v>37278.72</v>
      </c>
      <c r="C15" s="78"/>
      <c r="D15" s="28">
        <v>47699.74</v>
      </c>
      <c r="E15" s="29"/>
      <c r="F15" s="13">
        <v>4019.4</v>
      </c>
      <c r="G15" s="13">
        <v>4310.982</v>
      </c>
      <c r="H15" s="14">
        <v>6431.040000000001</v>
      </c>
      <c r="I15" s="13">
        <v>1861.6</v>
      </c>
      <c r="J15" s="13">
        <v>5605.277999999999</v>
      </c>
      <c r="K15" s="13">
        <v>7234.92</v>
      </c>
      <c r="L15" s="13">
        <f>3341.88+3.15</f>
        <v>3345.03</v>
      </c>
      <c r="M15" s="13">
        <v>0</v>
      </c>
      <c r="N15" s="30">
        <v>0</v>
      </c>
      <c r="O15" s="30">
        <v>0</v>
      </c>
      <c r="P15" s="13">
        <v>6632.01</v>
      </c>
      <c r="Q15" s="15">
        <f t="shared" si="0"/>
        <v>39440.26</v>
      </c>
    </row>
    <row r="16" spans="1:17" ht="12.75">
      <c r="A16" s="12" t="s">
        <v>14</v>
      </c>
      <c r="B16" s="77">
        <v>34495.49</v>
      </c>
      <c r="C16" s="78"/>
      <c r="D16" s="28">
        <v>28731.15</v>
      </c>
      <c r="E16" s="29"/>
      <c r="F16" s="13">
        <v>4019.4</v>
      </c>
      <c r="G16" s="13">
        <v>4310.982</v>
      </c>
      <c r="H16" s="14">
        <v>6431.040000000001</v>
      </c>
      <c r="I16" s="13">
        <v>1861.6</v>
      </c>
      <c r="J16" s="13">
        <v>5605.277999999999</v>
      </c>
      <c r="K16" s="13">
        <v>7234.92</v>
      </c>
      <c r="L16" s="13">
        <f>3620.37+1889.242</f>
        <v>5509.612</v>
      </c>
      <c r="M16" s="13">
        <v>0</v>
      </c>
      <c r="N16" s="30">
        <v>0</v>
      </c>
      <c r="O16" s="30">
        <v>0</v>
      </c>
      <c r="P16" s="13">
        <v>6632.01</v>
      </c>
      <c r="Q16" s="15">
        <f t="shared" si="0"/>
        <v>41604.842000000004</v>
      </c>
    </row>
    <row r="17" spans="1:17" ht="12.75">
      <c r="A17" s="12" t="s">
        <v>40</v>
      </c>
      <c r="B17" s="77">
        <v>36659.96</v>
      </c>
      <c r="C17" s="78"/>
      <c r="D17" s="28">
        <v>33171.78</v>
      </c>
      <c r="E17" s="29"/>
      <c r="F17" s="13">
        <v>4019.4</v>
      </c>
      <c r="G17" s="13">
        <v>4310.982</v>
      </c>
      <c r="H17" s="14">
        <v>6431.040000000001</v>
      </c>
      <c r="I17" s="13">
        <v>1861.6</v>
      </c>
      <c r="J17" s="13">
        <v>5605.277999999999</v>
      </c>
      <c r="K17" s="13">
        <v>7234.92</v>
      </c>
      <c r="L17" s="13">
        <f>5384.14+3255.872</f>
        <v>8640.012</v>
      </c>
      <c r="M17" s="13">
        <v>0</v>
      </c>
      <c r="N17" s="30">
        <v>0</v>
      </c>
      <c r="O17" s="30">
        <v>0</v>
      </c>
      <c r="P17" s="13">
        <v>6632.01</v>
      </c>
      <c r="Q17" s="15">
        <f t="shared" si="0"/>
        <v>44735.242000000006</v>
      </c>
    </row>
    <row r="18" spans="1:17" ht="12.75">
      <c r="A18" s="12" t="s">
        <v>6</v>
      </c>
      <c r="B18" s="77">
        <v>39790.53</v>
      </c>
      <c r="C18" s="78"/>
      <c r="D18" s="28">
        <v>31776.59</v>
      </c>
      <c r="E18" s="29"/>
      <c r="F18" s="13">
        <v>4019.4</v>
      </c>
      <c r="G18" s="13">
        <f>4310.982+2511</f>
        <v>6821.982</v>
      </c>
      <c r="H18" s="14">
        <v>6431.040000000001</v>
      </c>
      <c r="I18" s="13">
        <v>0</v>
      </c>
      <c r="J18" s="13">
        <v>5605.277999999999</v>
      </c>
      <c r="K18" s="13">
        <v>7234.92</v>
      </c>
      <c r="L18" s="13">
        <f>5941.12+897.7199</f>
        <v>6838.8399</v>
      </c>
      <c r="M18" s="13">
        <v>18659.2</v>
      </c>
      <c r="N18" s="30">
        <v>0</v>
      </c>
      <c r="O18" s="30">
        <v>0</v>
      </c>
      <c r="P18" s="13">
        <v>6632.01</v>
      </c>
      <c r="Q18" s="15">
        <f t="shared" si="0"/>
        <v>62242.6699</v>
      </c>
    </row>
    <row r="19" spans="1:17" ht="12.75">
      <c r="A19" s="12" t="s">
        <v>7</v>
      </c>
      <c r="B19" s="77">
        <v>37989.09</v>
      </c>
      <c r="C19" s="78"/>
      <c r="D19" s="28">
        <v>40891.53</v>
      </c>
      <c r="E19" s="29"/>
      <c r="F19" s="13">
        <v>4019.4</v>
      </c>
      <c r="G19" s="13">
        <v>4310.982</v>
      </c>
      <c r="H19" s="14">
        <v>6431.040000000001</v>
      </c>
      <c r="I19" s="13">
        <v>0</v>
      </c>
      <c r="J19" s="13">
        <v>5605.277999999999</v>
      </c>
      <c r="K19" s="13">
        <v>7234.92</v>
      </c>
      <c r="L19" s="13">
        <f>742.64+4.33</f>
        <v>746.97</v>
      </c>
      <c r="M19" s="13">
        <v>0</v>
      </c>
      <c r="N19" s="30">
        <v>11236</v>
      </c>
      <c r="O19" s="30">
        <v>0</v>
      </c>
      <c r="P19" s="13">
        <v>6632.01</v>
      </c>
      <c r="Q19" s="15">
        <f t="shared" si="0"/>
        <v>46216.600000000006</v>
      </c>
    </row>
    <row r="20" spans="1:17" ht="12.75">
      <c r="A20" s="12" t="s">
        <v>8</v>
      </c>
      <c r="B20" s="77"/>
      <c r="C20" s="78"/>
      <c r="D20" s="28"/>
      <c r="E20" s="29"/>
      <c r="F20" s="13"/>
      <c r="G20" s="13"/>
      <c r="H20" s="14"/>
      <c r="I20" s="13"/>
      <c r="J20" s="13"/>
      <c r="K20" s="13"/>
      <c r="L20" s="13"/>
      <c r="M20" s="13"/>
      <c r="N20" s="30"/>
      <c r="O20" s="30"/>
      <c r="P20" s="13"/>
      <c r="Q20" s="15"/>
    </row>
    <row r="21" spans="1:17" ht="12.75">
      <c r="A21" s="12" t="s">
        <v>9</v>
      </c>
      <c r="B21" s="77"/>
      <c r="C21" s="78"/>
      <c r="D21" s="28"/>
      <c r="E21" s="29"/>
      <c r="F21" s="13"/>
      <c r="G21" s="13"/>
      <c r="H21" s="14"/>
      <c r="I21" s="13"/>
      <c r="J21" s="13"/>
      <c r="K21" s="13"/>
      <c r="L21" s="13"/>
      <c r="M21" s="13"/>
      <c r="N21" s="30"/>
      <c r="O21" s="30"/>
      <c r="P21" s="13"/>
      <c r="Q21" s="15"/>
    </row>
    <row r="22" spans="1:17" ht="12.75">
      <c r="A22" s="12" t="s">
        <v>41</v>
      </c>
      <c r="B22" s="77"/>
      <c r="C22" s="78"/>
      <c r="D22" s="28"/>
      <c r="E22" s="29"/>
      <c r="F22" s="13"/>
      <c r="G22" s="13"/>
      <c r="H22" s="14"/>
      <c r="I22" s="13"/>
      <c r="J22" s="13"/>
      <c r="K22" s="13"/>
      <c r="L22" s="13"/>
      <c r="M22" s="13"/>
      <c r="N22" s="30"/>
      <c r="O22" s="30"/>
      <c r="P22" s="13"/>
      <c r="Q22" s="15"/>
    </row>
    <row r="23" spans="1:17" ht="12.75">
      <c r="A23" s="12" t="s">
        <v>42</v>
      </c>
      <c r="B23" s="77"/>
      <c r="C23" s="78"/>
      <c r="D23" s="28"/>
      <c r="E23" s="29"/>
      <c r="F23" s="13"/>
      <c r="G23" s="13"/>
      <c r="H23" s="14"/>
      <c r="I23" s="13"/>
      <c r="J23" s="13"/>
      <c r="K23" s="13"/>
      <c r="L23" s="13"/>
      <c r="M23" s="13"/>
      <c r="N23" s="30"/>
      <c r="O23" s="30"/>
      <c r="P23" s="13"/>
      <c r="Q23" s="15"/>
    </row>
    <row r="24" spans="1:17" ht="12.75">
      <c r="A24" s="12" t="s">
        <v>43</v>
      </c>
      <c r="B24" s="77"/>
      <c r="C24" s="78"/>
      <c r="D24" s="28"/>
      <c r="E24" s="29"/>
      <c r="F24" s="13"/>
      <c r="G24" s="13"/>
      <c r="H24" s="14"/>
      <c r="I24" s="13"/>
      <c r="J24" s="13"/>
      <c r="K24" s="13"/>
      <c r="L24" s="13"/>
      <c r="M24" s="13"/>
      <c r="N24" s="30"/>
      <c r="O24" s="30"/>
      <c r="P24" s="13"/>
      <c r="Q24" s="15"/>
    </row>
    <row r="25" spans="1:17" ht="12.75">
      <c r="A25" s="12" t="s">
        <v>44</v>
      </c>
      <c r="B25" s="77"/>
      <c r="C25" s="78"/>
      <c r="D25" s="28"/>
      <c r="E25" s="29"/>
      <c r="F25" s="13"/>
      <c r="G25" s="13"/>
      <c r="H25" s="14"/>
      <c r="I25" s="13"/>
      <c r="J25" s="13"/>
      <c r="K25" s="13"/>
      <c r="L25" s="13"/>
      <c r="M25" s="13"/>
      <c r="N25" s="30"/>
      <c r="O25" s="30"/>
      <c r="P25" s="13"/>
      <c r="Q25" s="15"/>
    </row>
    <row r="26" spans="1:17" ht="24">
      <c r="A26" s="16" t="s">
        <v>45</v>
      </c>
      <c r="B26" s="77">
        <v>0</v>
      </c>
      <c r="C26" s="78"/>
      <c r="D26" s="28">
        <f>900+900</f>
        <v>1800</v>
      </c>
      <c r="E26" s="19"/>
      <c r="F26" s="13"/>
      <c r="G26" s="13"/>
      <c r="H26" s="13"/>
      <c r="I26" s="13"/>
      <c r="J26" s="13"/>
      <c r="K26" s="13"/>
      <c r="L26" s="13"/>
      <c r="M26" s="13"/>
      <c r="N26" s="30"/>
      <c r="O26" s="30"/>
      <c r="P26" s="13"/>
      <c r="Q26" s="15"/>
    </row>
    <row r="27" spans="1:17" ht="12.75">
      <c r="A27" s="31" t="s">
        <v>2</v>
      </c>
      <c r="B27" s="81">
        <f>SUM(B14:B26)</f>
        <v>226129.86</v>
      </c>
      <c r="C27" s="82"/>
      <c r="D27" s="23">
        <f>SUM(D14:D26)</f>
        <v>208559.91999999998</v>
      </c>
      <c r="E27" s="17"/>
      <c r="F27" s="17">
        <f aca="true" t="shared" si="1" ref="F27:Q27">SUM(F14:F26)</f>
        <v>24116.4</v>
      </c>
      <c r="G27" s="17">
        <f t="shared" si="1"/>
        <v>28376.892</v>
      </c>
      <c r="H27" s="17">
        <f t="shared" si="1"/>
        <v>38586.240000000005</v>
      </c>
      <c r="I27" s="17">
        <f t="shared" si="1"/>
        <v>7446.4</v>
      </c>
      <c r="J27" s="17">
        <f t="shared" si="1"/>
        <v>33631.668</v>
      </c>
      <c r="K27" s="17">
        <f t="shared" si="1"/>
        <v>43409.52</v>
      </c>
      <c r="L27" s="17">
        <f t="shared" si="1"/>
        <v>31208.7739</v>
      </c>
      <c r="M27" s="17">
        <f t="shared" si="1"/>
        <v>18659.2</v>
      </c>
      <c r="N27" s="23">
        <f t="shared" si="1"/>
        <v>11236</v>
      </c>
      <c r="O27" s="23">
        <f t="shared" si="1"/>
        <v>0</v>
      </c>
      <c r="P27" s="17">
        <f t="shared" si="1"/>
        <v>39792.060000000005</v>
      </c>
      <c r="Q27" s="18">
        <f t="shared" si="1"/>
        <v>276463.15390000003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 t="s">
        <v>46</v>
      </c>
      <c r="P28" s="62">
        <f>E12+D27-Q27</f>
        <v>-288227.15090000024</v>
      </c>
      <c r="Q28" s="62"/>
    </row>
    <row r="29" spans="2:3" ht="12.75">
      <c r="B29">
        <v>18659.2</v>
      </c>
      <c r="C29" t="s">
        <v>47</v>
      </c>
    </row>
    <row r="30" spans="5:17" ht="12.75">
      <c r="E30" s="2"/>
      <c r="K30" s="33" t="s">
        <v>13</v>
      </c>
      <c r="L30" s="33">
        <v>6126.78</v>
      </c>
      <c r="M30" s="33" t="s">
        <v>15</v>
      </c>
      <c r="N30" s="33">
        <v>1.53</v>
      </c>
      <c r="O30" s="33" t="s">
        <v>52</v>
      </c>
      <c r="P30" s="2"/>
      <c r="Q30" s="34"/>
    </row>
    <row r="31" spans="11:17" ht="12.75">
      <c r="K31" s="33" t="s">
        <v>5</v>
      </c>
      <c r="L31" s="33">
        <v>3341.88</v>
      </c>
      <c r="M31" s="33" t="s">
        <v>15</v>
      </c>
      <c r="N31" s="33">
        <v>3.15</v>
      </c>
      <c r="O31" s="33" t="s">
        <v>52</v>
      </c>
      <c r="Q31" s="34"/>
    </row>
    <row r="32" spans="11:17" ht="12.75">
      <c r="K32" s="33" t="s">
        <v>14</v>
      </c>
      <c r="L32" s="33">
        <v>3620.37</v>
      </c>
      <c r="M32" s="33" t="s">
        <v>15</v>
      </c>
      <c r="N32" s="33">
        <v>1889.242</v>
      </c>
      <c r="O32" s="33" t="s">
        <v>52</v>
      </c>
      <c r="Q32" s="2"/>
    </row>
    <row r="33" spans="11:15" ht="12.75">
      <c r="K33" s="33" t="s">
        <v>4</v>
      </c>
      <c r="L33" s="33">
        <v>5384.14</v>
      </c>
      <c r="M33" s="33" t="s">
        <v>15</v>
      </c>
      <c r="N33" s="33">
        <v>3255.872</v>
      </c>
      <c r="O33" s="33" t="s">
        <v>52</v>
      </c>
    </row>
    <row r="34" spans="11:17" ht="12.75">
      <c r="K34" s="33" t="s">
        <v>6</v>
      </c>
      <c r="L34" s="33">
        <v>5941.12</v>
      </c>
      <c r="M34" s="33" t="s">
        <v>15</v>
      </c>
      <c r="N34" s="33">
        <v>897.7199</v>
      </c>
      <c r="O34" s="33" t="s">
        <v>52</v>
      </c>
      <c r="Q34" s="2"/>
    </row>
    <row r="35" spans="7:15" ht="12.75">
      <c r="G35" s="34"/>
      <c r="K35" s="33" t="s">
        <v>7</v>
      </c>
      <c r="L35" s="33">
        <v>742.64</v>
      </c>
      <c r="M35" s="33" t="s">
        <v>15</v>
      </c>
      <c r="N35" s="33">
        <v>4.33</v>
      </c>
      <c r="O35" s="33" t="s">
        <v>52</v>
      </c>
    </row>
    <row r="36" spans="6:17" ht="12.75">
      <c r="F36" s="34"/>
      <c r="K36" s="33" t="s">
        <v>8</v>
      </c>
      <c r="L36" s="33"/>
      <c r="M36" s="33" t="s">
        <v>15</v>
      </c>
      <c r="N36" s="33"/>
      <c r="O36" s="33" t="s">
        <v>52</v>
      </c>
      <c r="Q36" s="34"/>
    </row>
    <row r="37" spans="11:15" ht="12.75">
      <c r="K37" s="33" t="s">
        <v>9</v>
      </c>
      <c r="L37" s="33"/>
      <c r="M37" s="33" t="s">
        <v>15</v>
      </c>
      <c r="N37" s="33"/>
      <c r="O37" s="33" t="s">
        <v>52</v>
      </c>
    </row>
    <row r="38" spans="11:15" ht="12.75">
      <c r="K38" s="33" t="s">
        <v>10</v>
      </c>
      <c r="L38" s="33"/>
      <c r="M38" s="33" t="s">
        <v>15</v>
      </c>
      <c r="N38" s="33"/>
      <c r="O38" s="33" t="s">
        <v>52</v>
      </c>
    </row>
    <row r="39" spans="11:15" ht="12.75">
      <c r="K39" s="33" t="s">
        <v>0</v>
      </c>
      <c r="L39" s="33"/>
      <c r="M39" s="33" t="s">
        <v>15</v>
      </c>
      <c r="N39" s="33"/>
      <c r="O39" s="33" t="s">
        <v>52</v>
      </c>
    </row>
    <row r="40" spans="11:15" ht="12.75">
      <c r="K40" s="33" t="s">
        <v>11</v>
      </c>
      <c r="L40" s="33"/>
      <c r="M40" s="33" t="s">
        <v>15</v>
      </c>
      <c r="N40" s="33"/>
      <c r="O40" s="33" t="s">
        <v>52</v>
      </c>
    </row>
    <row r="41" spans="11:17" ht="12.75">
      <c r="K41" s="33" t="s">
        <v>12</v>
      </c>
      <c r="L41" s="33"/>
      <c r="M41" s="33" t="s">
        <v>15</v>
      </c>
      <c r="N41" s="33"/>
      <c r="O41" s="33" t="s">
        <v>52</v>
      </c>
      <c r="Q41" s="34"/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2021-09-23T06:02:46Z</cp:lastPrinted>
  <dcterms:created xsi:type="dcterms:W3CDTF">2007-02-04T12:22:59Z</dcterms:created>
  <dcterms:modified xsi:type="dcterms:W3CDTF">2022-08-31T06:40:13Z</dcterms:modified>
  <cp:category/>
  <cp:version/>
  <cp:contentType/>
  <cp:contentStatus/>
</cp:coreProperties>
</file>