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2570"/>
  </bookViews>
  <sheets>
    <sheet name="2022" sheetId="18" r:id="rId1"/>
  </sheets>
  <calcPr calcId="191029"/>
</workbook>
</file>

<file path=xl/calcChain.xml><?xml version="1.0" encoding="utf-8"?>
<calcChain xmlns="http://schemas.openxmlformats.org/spreadsheetml/2006/main">
  <c r="Q28" i="18" l="1"/>
  <c r="P28" i="18"/>
  <c r="O28" i="18"/>
  <c r="N28" i="18"/>
  <c r="M28" i="18"/>
  <c r="L28" i="18"/>
  <c r="K28" i="18"/>
  <c r="J28" i="18"/>
  <c r="I28" i="18"/>
  <c r="H28" i="18"/>
  <c r="G28" i="18"/>
  <c r="D27" i="18"/>
  <c r="F28" i="18"/>
  <c r="D28" i="18"/>
  <c r="B28" i="18"/>
  <c r="Q26" i="18"/>
  <c r="M11" i="18"/>
  <c r="H11" i="18"/>
  <c r="G11" i="18"/>
  <c r="O11" i="18"/>
  <c r="N11" i="18"/>
  <c r="Q24" i="18" l="1"/>
  <c r="Q25" i="18"/>
  <c r="H24" i="18"/>
  <c r="Q23" i="18" l="1"/>
  <c r="M22" i="18" l="1"/>
  <c r="Q22" i="18" l="1"/>
  <c r="Q9" i="18" l="1"/>
  <c r="Q21" i="18" l="1"/>
  <c r="K15" i="18" l="1"/>
  <c r="H15" i="18"/>
  <c r="F15" i="18"/>
  <c r="Q20" i="18" l="1"/>
  <c r="M19" i="18" l="1"/>
  <c r="G19" i="18" l="1"/>
  <c r="Q19" i="18" l="1"/>
  <c r="Q18" i="18" l="1"/>
  <c r="Q17" i="18" l="1"/>
  <c r="Q8" i="18" l="1"/>
  <c r="Q16" i="18" l="1"/>
  <c r="Q15" i="18" l="1"/>
  <c r="P11" i="18"/>
  <c r="L11" i="18"/>
  <c r="K11" i="18"/>
  <c r="J11" i="18"/>
  <c r="I11" i="18"/>
  <c r="F11" i="18"/>
  <c r="E8" i="18"/>
  <c r="Q11" i="18" l="1"/>
  <c r="P29" i="18"/>
</calcChain>
</file>

<file path=xl/comments1.xml><?xml version="1.0" encoding="utf-8"?>
<comments xmlns="http://schemas.openxmlformats.org/spreadsheetml/2006/main">
  <authors>
    <author>User</author>
    <author>den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1318-разовая премия</t>
        </r>
      </text>
    </comment>
    <comment ref="M1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4600-ремонт кровли
2189,6-покос</t>
        </r>
      </text>
    </comment>
    <comment ref="M20" authorId="1">
      <text>
        <r>
          <rPr>
            <b/>
            <sz val="9"/>
            <color indexed="81"/>
            <rFont val="Tahoma"/>
            <family val="2"/>
            <charset val="204"/>
          </rPr>
          <t>den:</t>
        </r>
        <r>
          <rPr>
            <sz val="9"/>
            <color indexed="81"/>
            <rFont val="Tahoma"/>
            <family val="2"/>
            <charset val="204"/>
          </rPr>
          <t xml:space="preserve">
2000-заделка трещины вокруг водосточной трубы</t>
        </r>
      </text>
    </comment>
    <comment ref="M22" authorId="1">
      <text>
        <r>
          <rPr>
            <b/>
            <sz val="9"/>
            <color indexed="81"/>
            <rFont val="Tahoma"/>
            <family val="2"/>
            <charset val="204"/>
          </rPr>
          <t>den:</t>
        </r>
        <r>
          <rPr>
            <sz val="9"/>
            <color indexed="81"/>
            <rFont val="Tahoma"/>
            <family val="2"/>
            <charset val="204"/>
          </rPr>
          <t xml:space="preserve">
2189,6-покос
638,08-обслуживание газового оборудования</t>
        </r>
      </text>
    </comment>
    <comment ref="M2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3200-обрезка веток
3000-изготовление и установка конька</t>
        </r>
      </text>
    </comment>
    <comment ref="M2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4516,97-погрузка,вывоз,размещение отходов</t>
        </r>
      </text>
    </comment>
    <comment ref="M2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20000-оказание услуг технического обследования строительных конструкций</t>
        </r>
      </text>
    </comment>
  </commentList>
</comments>
</file>

<file path=xl/sharedStrings.xml><?xml version="1.0" encoding="utf-8"?>
<sst xmlns="http://schemas.openxmlformats.org/spreadsheetml/2006/main" count="64" uniqueCount="59">
  <si>
    <t>Содержание</t>
  </si>
  <si>
    <t>март</t>
  </si>
  <si>
    <t>ремонт</t>
  </si>
  <si>
    <t>итого</t>
  </si>
  <si>
    <t>май</t>
  </si>
  <si>
    <t>июнь</t>
  </si>
  <si>
    <t>ИТОГО</t>
  </si>
  <si>
    <t>июль</t>
  </si>
  <si>
    <t>август</t>
  </si>
  <si>
    <t>сентябрь</t>
  </si>
  <si>
    <t>октябрь</t>
  </si>
  <si>
    <t>ноябрь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</si>
  <si>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</si>
  <si>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</si>
  <si>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</si>
  <si>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</si>
  <si>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</si>
  <si>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</si>
  <si>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</si>
  <si>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</si>
  <si>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</si>
  <si>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</si>
  <si>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</si>
  <si>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</si>
  <si>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</si>
  <si>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</si>
  <si>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</si>
  <si>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</si>
  <si>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</si>
  <si>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</si>
  <si>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</si>
  <si>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</si>
  <si>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</si>
  <si>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</si>
  <si>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</si>
  <si>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</si>
  <si>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</si>
  <si>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</si>
  <si>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</si>
  <si>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</si>
  <si>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</si>
  <si>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</si>
  <si>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</si>
  <si>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начислено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</si>
  <si>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</si>
  <si>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</si>
  <si>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</si>
  <si>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Работы по уборке придомовой территории</t>
  </si>
  <si>
    <t>общехозяйственные расходы</t>
  </si>
  <si>
    <t>ремонт кровли</t>
  </si>
  <si>
    <t>Информация о доходах и расходах по дому __Вехова 61__на 2022 год.</t>
  </si>
  <si>
    <t>заделка трещины вокруг водосточной трубы</t>
  </si>
  <si>
    <t>покос 20.06</t>
  </si>
  <si>
    <t>обслуживание газового оборудования</t>
  </si>
  <si>
    <t>обрезка веток</t>
  </si>
  <si>
    <t>изготовление и установка конька</t>
  </si>
  <si>
    <t>с октября</t>
  </si>
  <si>
    <t>погрузка,вывоз,размещение отходов</t>
  </si>
  <si>
    <t>оказание услуг технического обследования строительных конструкций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</si>
</sst>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_р_.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2" fontId="0" fillId="0" borderId="0" xfId="0" applyNumberFormat="1"/>
    <xf numFmtId="0" fontId="0" fillId="0" borderId="1" xfId="0" applyBorder="1"/>
    <xf numFmtId="4" fontId="0" fillId="0" borderId="0" xfId="0" applyNumberFormat="1"/>
    <xf numFmtId="0" fontId="1" fillId="7" borderId="12" xfId="0" applyFont="1" applyFill="1" applyBorder="1"/>
    <xf numFmtId="0" fontId="1" fillId="7" borderId="12" xfId="0" applyFont="1" applyFill="1" applyBorder="1" applyAlignment="1">
      <alignment wrapText="1"/>
    </xf>
    <xf numFmtId="2" fontId="3" fillId="7" borderId="12" xfId="0" applyNumberFormat="1" applyFont="1" applyFill="1" applyBorder="1"/>
    <xf numFmtId="2" fontId="2" fillId="0" borderId="2" xfId="0" applyNumberFormat="1" applyFont="1" applyBorder="1" applyAlignment="1">
      <alignment horizontal="left" vertical="top" textRotation="90" wrapText="1"/>
    </xf>
    <xf numFmtId="0" fontId="10" fillId="7" borderId="1" xfId="0" applyFont="1" applyFill="1" applyBorder="1" applyAlignment="1">
      <alignment wrapText="1"/>
    </xf>
    <xf numFmtId="2" fontId="3" fillId="4" borderId="6" xfId="0" applyNumberFormat="1" applyFont="1" applyFill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4" fontId="7" fillId="7" borderId="1" xfId="0" applyNumberFormat="1" applyFont="1" applyFill="1" applyBorder="1" applyAlignment="1">
      <alignment horizontal="center"/>
    </xf>
    <xf numFmtId="2" fontId="2" fillId="8" borderId="6" xfId="0" applyNumberFormat="1" applyFont="1" applyFill="1" applyBorder="1" applyAlignment="1">
      <alignment horizontal="center" vertical="top" wrapText="1"/>
    </xf>
    <xf numFmtId="4" fontId="2" fillId="7" borderId="1" xfId="0" applyNumberFormat="1" applyFont="1" applyFill="1" applyBorder="1"/>
    <xf numFmtId="2" fontId="1" fillId="9" borderId="4" xfId="0" applyNumberFormat="1" applyFont="1" applyFill="1" applyBorder="1" applyAlignment="1">
      <alignment horizontal="center" vertical="top" wrapText="1"/>
    </xf>
    <xf numFmtId="2" fontId="2" fillId="9" borderId="7" xfId="0" applyNumberFormat="1" applyFont="1" applyFill="1" applyBorder="1" applyAlignment="1">
      <alignment horizontal="center" vertical="top" wrapText="1"/>
    </xf>
    <xf numFmtId="2" fontId="2" fillId="9" borderId="9" xfId="0" applyNumberFormat="1" applyFont="1" applyFill="1" applyBorder="1" applyAlignment="1">
      <alignment horizontal="center" vertical="top" wrapText="1"/>
    </xf>
    <xf numFmtId="2" fontId="2" fillId="9" borderId="8" xfId="0" applyNumberFormat="1" applyFont="1" applyFill="1" applyBorder="1" applyAlignment="1">
      <alignment horizontal="center" vertical="top" wrapText="1"/>
    </xf>
    <xf numFmtId="17" fontId="7" fillId="2" borderId="1" xfId="0" applyNumberFormat="1" applyFont="1" applyFill="1" applyBorder="1" applyAlignment="1">
      <alignment horizontal="left"/>
    </xf>
    <xf numFmtId="165" fontId="2" fillId="9" borderId="1" xfId="0" applyNumberFormat="1" applyFont="1" applyFill="1" applyBorder="1"/>
    <xf numFmtId="165" fontId="2" fillId="9" borderId="6" xfId="0" applyNumberFormat="1" applyFont="1" applyFill="1" applyBorder="1"/>
    <xf numFmtId="4" fontId="2" fillId="9" borderId="1" xfId="0" applyNumberFormat="1" applyFont="1" applyFill="1" applyBorder="1"/>
    <xf numFmtId="17" fontId="7" fillId="10" borderId="1" xfId="0" applyNumberFormat="1" applyFont="1" applyFill="1" applyBorder="1" applyAlignment="1">
      <alignment horizontal="left" wrapText="1"/>
    </xf>
    <xf numFmtId="0" fontId="7" fillId="4" borderId="1" xfId="0" applyFont="1" applyFill="1" applyBorder="1"/>
    <xf numFmtId="165" fontId="2" fillId="4" borderId="1" xfId="0" applyNumberFormat="1" applyFont="1" applyFill="1" applyBorder="1"/>
    <xf numFmtId="4" fontId="3" fillId="4" borderId="1" xfId="0" applyNumberFormat="1" applyFont="1" applyFill="1" applyBorder="1"/>
    <xf numFmtId="165" fontId="2" fillId="3" borderId="1" xfId="0" applyNumberFormat="1" applyFont="1" applyFill="1" applyBorder="1"/>
    <xf numFmtId="0" fontId="7" fillId="0" borderId="0" xfId="0" applyFont="1"/>
    <xf numFmtId="165" fontId="2" fillId="0" borderId="0" xfId="0" applyNumberFormat="1" applyFont="1"/>
    <xf numFmtId="165" fontId="9" fillId="0" borderId="0" xfId="0" applyNumberFormat="1" applyFont="1"/>
    <xf numFmtId="165" fontId="5" fillId="4" borderId="1" xfId="0" applyNumberFormat="1" applyFont="1" applyFill="1" applyBorder="1"/>
    <xf numFmtId="2" fontId="2" fillId="0" borderId="6" xfId="0" applyNumberFormat="1" applyFont="1" applyBorder="1" applyAlignment="1">
      <alignment vertical="top" textRotation="90" wrapText="1"/>
    </xf>
    <xf numFmtId="2" fontId="2" fillId="0" borderId="6" xfId="0" applyNumberFormat="1" applyFont="1" applyBorder="1" applyAlignment="1">
      <alignment horizontal="center" vertical="top"/>
    </xf>
    <xf numFmtId="2" fontId="2" fillId="7" borderId="6" xfId="0" applyNumberFormat="1" applyFont="1" applyFill="1" applyBorder="1" applyAlignment="1">
      <alignment horizontal="right" vertical="top" wrapText="1"/>
    </xf>
    <xf numFmtId="2" fontId="3" fillId="7" borderId="1" xfId="0" applyNumberFormat="1" applyFont="1" applyFill="1" applyBorder="1" applyAlignment="1">
      <alignment vertical="top" wrapText="1"/>
    </xf>
    <xf numFmtId="2" fontId="3" fillId="7" borderId="6" xfId="0" applyNumberFormat="1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wrapText="1"/>
    </xf>
    <xf numFmtId="0" fontId="2" fillId="11" borderId="8" xfId="0" applyFont="1" applyFill="1" applyBorder="1" applyAlignment="1">
      <alignment horizontal="center" wrapText="1"/>
    </xf>
    <xf numFmtId="4" fontId="2" fillId="3" borderId="1" xfId="0" applyNumberFormat="1" applyFont="1" applyFill="1" applyBorder="1"/>
    <xf numFmtId="165" fontId="5" fillId="11" borderId="1" xfId="0" applyNumberFormat="1" applyFont="1" applyFill="1" applyBorder="1"/>
    <xf numFmtId="165" fontId="5" fillId="8" borderId="1" xfId="0" applyNumberFormat="1" applyFont="1" applyFill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4" borderId="1" xfId="0" applyFont="1" applyFill="1" applyBorder="1" applyAlignment="1">
      <alignment wrapText="1"/>
    </xf>
    <xf numFmtId="4" fontId="7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right" vertical="top" wrapText="1"/>
    </xf>
    <xf numFmtId="2" fontId="3" fillId="4" borderId="1" xfId="0" applyNumberFormat="1" applyFont="1" applyFill="1" applyBorder="1" applyAlignment="1">
      <alignment vertical="top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2" fontId="1" fillId="9" borderId="4" xfId="0" applyNumberFormat="1" applyFont="1" applyFill="1" applyBorder="1" applyAlignment="1">
      <alignment horizontal="center" vertical="top" wrapText="1"/>
    </xf>
    <xf numFmtId="165" fontId="9" fillId="0" borderId="11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left" vertical="top" textRotation="90" wrapText="1"/>
    </xf>
    <xf numFmtId="2" fontId="2" fillId="0" borderId="6" xfId="0" applyNumberFormat="1" applyFont="1" applyBorder="1" applyAlignment="1">
      <alignment horizontal="left" vertical="top" textRotation="90" wrapText="1"/>
    </xf>
    <xf numFmtId="0" fontId="1" fillId="8" borderId="4" xfId="0" applyFont="1" applyFill="1" applyBorder="1" applyAlignment="1">
      <alignment horizontal="center" wrapText="1"/>
    </xf>
    <xf numFmtId="0" fontId="1" fillId="8" borderId="7" xfId="0" applyFont="1" applyFill="1" applyBorder="1" applyAlignment="1">
      <alignment horizontal="center" wrapText="1"/>
    </xf>
    <xf numFmtId="0" fontId="1" fillId="8" borderId="8" xfId="0" applyFont="1" applyFill="1" applyBorder="1" applyAlignment="1">
      <alignment horizontal="center" wrapText="1"/>
    </xf>
    <xf numFmtId="2" fontId="7" fillId="0" borderId="2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wrapText="1"/>
    </xf>
    <xf numFmtId="2" fontId="7" fillId="0" borderId="6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left" wrapText="1"/>
    </xf>
    <xf numFmtId="2" fontId="3" fillId="0" borderId="3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left" wrapText="1"/>
    </xf>
    <xf numFmtId="2" fontId="3" fillId="0" borderId="14" xfId="0" applyNumberFormat="1" applyFont="1" applyBorder="1" applyAlignment="1">
      <alignment horizontal="left" wrapText="1"/>
    </xf>
    <xf numFmtId="2" fontId="3" fillId="0" borderId="2" xfId="0" applyNumberFormat="1" applyFont="1" applyBorder="1" applyAlignment="1">
      <alignment horizontal="left" textRotation="90" wrapText="1"/>
    </xf>
    <xf numFmtId="2" fontId="3" fillId="0" borderId="5" xfId="0" applyNumberFormat="1" applyFont="1" applyBorder="1" applyAlignment="1">
      <alignment horizontal="left" textRotation="90" wrapText="1"/>
    </xf>
    <xf numFmtId="2" fontId="3" fillId="0" borderId="6" xfId="0" applyNumberFormat="1" applyFont="1" applyBorder="1" applyAlignment="1">
      <alignment horizontal="left" textRotation="90" wrapText="1"/>
    </xf>
    <xf numFmtId="2" fontId="9" fillId="0" borderId="2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  <xf numFmtId="2" fontId="9" fillId="0" borderId="6" xfId="0" applyNumberFormat="1" applyFont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wrapText="1"/>
    </xf>
    <xf numFmtId="165" fontId="2" fillId="4" borderId="4" xfId="0" applyNumberFormat="1" applyFont="1" applyFill="1" applyBorder="1" applyAlignment="1">
      <alignment horizontal="center"/>
    </xf>
    <xf numFmtId="165" fontId="2" fillId="4" borderId="8" xfId="0" applyNumberFormat="1" applyFont="1" applyFill="1" applyBorder="1" applyAlignment="1">
      <alignment horizontal="center"/>
    </xf>
    <xf numFmtId="165" fontId="2" fillId="6" borderId="4" xfId="0" applyNumberFormat="1" applyFont="1" applyFill="1" applyBorder="1" applyAlignment="1">
      <alignment horizontal="center"/>
    </xf>
    <xf numFmtId="165" fontId="2" fillId="6" borderId="8" xfId="0" applyNumberFormat="1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2" fontId="1" fillId="9" borderId="7" xfId="0" applyNumberFormat="1" applyFont="1" applyFill="1" applyBorder="1" applyAlignment="1">
      <alignment horizontal="center" vertical="top" wrapText="1"/>
    </xf>
    <xf numFmtId="2" fontId="1" fillId="9" borderId="8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wrapText="1"/>
    </xf>
    <xf numFmtId="0" fontId="0" fillId="6" borderId="8" xfId="0" applyFill="1" applyBorder="1"/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2" fillId="4" borderId="4" xfId="0" applyNumberFormat="1" applyFont="1" applyFill="1" applyBorder="1" applyAlignment="1">
      <alignment horizontal="center" vertical="top"/>
    </xf>
    <xf numFmtId="2" fontId="2" fillId="4" borderId="7" xfId="0" applyNumberFormat="1" applyFont="1" applyFill="1" applyBorder="1" applyAlignment="1">
      <alignment horizontal="center" vertical="top"/>
    </xf>
    <xf numFmtId="2" fontId="2" fillId="4" borderId="8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2:R40"/>
  <sheetViews>
    <sheetView tabSelected="1" workbookViewId="0">
      <selection activeCell="N18" sqref="N18"/>
    </sheetView>
  </sheetViews>
  <sheetFormatPr defaultRowHeight="12.75" x14ac:dyDescent="0.2"/>
  <sheetData>
    <row r="2" spans="1:18" ht="15.75" x14ac:dyDescent="0.25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8" x14ac:dyDescent="0.2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8" x14ac:dyDescent="0.2">
      <c r="A4" s="68"/>
      <c r="B4" s="97"/>
      <c r="C4" s="97"/>
      <c r="D4" s="97"/>
      <c r="E4" s="98"/>
      <c r="F4" s="50" t="s">
        <v>13</v>
      </c>
      <c r="G4" s="48"/>
      <c r="H4" s="48"/>
      <c r="I4" s="48"/>
      <c r="J4" s="48"/>
      <c r="K4" s="48"/>
      <c r="L4" s="48"/>
      <c r="M4" s="48"/>
      <c r="N4" s="48"/>
      <c r="O4" s="48"/>
      <c r="P4" s="49"/>
      <c r="Q4" s="2"/>
    </row>
    <row r="5" spans="1:18" x14ac:dyDescent="0.2">
      <c r="A5" s="4"/>
      <c r="B5" s="99" t="s">
        <v>14</v>
      </c>
      <c r="C5" s="100"/>
      <c r="D5" s="100"/>
      <c r="E5" s="101"/>
      <c r="F5" s="69" t="s">
        <v>0</v>
      </c>
      <c r="G5" s="70"/>
      <c r="H5" s="70"/>
      <c r="I5" s="70"/>
      <c r="J5" s="70"/>
      <c r="K5" s="70"/>
      <c r="L5" s="70"/>
      <c r="M5" s="70"/>
      <c r="N5" s="71" t="s">
        <v>15</v>
      </c>
      <c r="O5" s="72"/>
      <c r="P5" s="75" t="s">
        <v>16</v>
      </c>
      <c r="Q5" s="78" t="s">
        <v>6</v>
      </c>
    </row>
    <row r="6" spans="1:18" x14ac:dyDescent="0.2">
      <c r="A6" s="5"/>
      <c r="B6" s="63" t="s">
        <v>17</v>
      </c>
      <c r="C6" s="63" t="s">
        <v>2</v>
      </c>
      <c r="D6" s="63" t="s">
        <v>44</v>
      </c>
      <c r="E6" s="65" t="s">
        <v>3</v>
      </c>
      <c r="F6" s="58" t="s">
        <v>18</v>
      </c>
      <c r="G6" s="58" t="s">
        <v>47</v>
      </c>
      <c r="H6" s="58" t="s">
        <v>19</v>
      </c>
      <c r="I6" s="58" t="s">
        <v>20</v>
      </c>
      <c r="J6" s="58" t="s">
        <v>21</v>
      </c>
      <c r="K6" s="58" t="s">
        <v>48</v>
      </c>
      <c r="L6" s="53" t="s">
        <v>22</v>
      </c>
      <c r="M6" s="55"/>
      <c r="N6" s="73"/>
      <c r="O6" s="74"/>
      <c r="P6" s="76"/>
      <c r="Q6" s="79"/>
    </row>
    <row r="7" spans="1:18" ht="129.75" x14ac:dyDescent="0.2">
      <c r="A7" s="6"/>
      <c r="B7" s="64"/>
      <c r="C7" s="64"/>
      <c r="D7" s="64"/>
      <c r="E7" s="66"/>
      <c r="F7" s="59"/>
      <c r="G7" s="59"/>
      <c r="H7" s="59"/>
      <c r="I7" s="59"/>
      <c r="J7" s="59"/>
      <c r="K7" s="59"/>
      <c r="L7" s="31" t="s">
        <v>45</v>
      </c>
      <c r="M7" s="31" t="s">
        <v>46</v>
      </c>
      <c r="N7" s="7" t="s">
        <v>23</v>
      </c>
      <c r="O7" s="7" t="s">
        <v>24</v>
      </c>
      <c r="P7" s="77"/>
      <c r="Q7" s="80"/>
    </row>
    <row r="8" spans="1:18" ht="15" x14ac:dyDescent="0.25">
      <c r="A8" s="8">
        <v>2022</v>
      </c>
      <c r="B8" s="32">
        <v>11</v>
      </c>
      <c r="C8" s="32">
        <v>1</v>
      </c>
      <c r="D8" s="32">
        <v>0</v>
      </c>
      <c r="E8" s="11">
        <f>SUM(B8:D8)</f>
        <v>12</v>
      </c>
      <c r="F8" s="33">
        <v>2</v>
      </c>
      <c r="G8" s="33">
        <v>0</v>
      </c>
      <c r="H8" s="33">
        <v>2.4</v>
      </c>
      <c r="I8" s="33">
        <v>0</v>
      </c>
      <c r="J8" s="33">
        <v>3.89</v>
      </c>
      <c r="K8" s="33">
        <v>3.6</v>
      </c>
      <c r="L8" s="33">
        <v>0</v>
      </c>
      <c r="M8" s="33">
        <v>0.11</v>
      </c>
      <c r="N8" s="34">
        <v>0</v>
      </c>
      <c r="O8" s="34">
        <v>0</v>
      </c>
      <c r="P8" s="35">
        <v>0</v>
      </c>
      <c r="Q8" s="10">
        <f>SUM(F8:P8)</f>
        <v>12</v>
      </c>
      <c r="R8" s="1"/>
    </row>
    <row r="9" spans="1:18" ht="15" x14ac:dyDescent="0.25">
      <c r="A9" s="44"/>
      <c r="B9" s="102" t="s">
        <v>56</v>
      </c>
      <c r="C9" s="103"/>
      <c r="D9" s="104"/>
      <c r="E9" s="45">
        <v>19.2</v>
      </c>
      <c r="F9" s="46">
        <v>2</v>
      </c>
      <c r="G9" s="46">
        <v>4.22</v>
      </c>
      <c r="H9" s="46">
        <v>3.4</v>
      </c>
      <c r="I9" s="46">
        <v>0</v>
      </c>
      <c r="J9" s="46">
        <v>3.89</v>
      </c>
      <c r="K9" s="46">
        <v>3.6</v>
      </c>
      <c r="L9" s="46">
        <v>0</v>
      </c>
      <c r="M9" s="46">
        <v>0.09</v>
      </c>
      <c r="N9" s="47">
        <v>1</v>
      </c>
      <c r="O9" s="47">
        <v>1</v>
      </c>
      <c r="P9" s="9">
        <v>0</v>
      </c>
      <c r="Q9" s="9">
        <f>SUM(F9:P9)</f>
        <v>19.2</v>
      </c>
      <c r="R9" s="1"/>
    </row>
    <row r="10" spans="1:18" ht="22.5" x14ac:dyDescent="0.2">
      <c r="A10" s="93" t="s">
        <v>25</v>
      </c>
      <c r="B10" s="94"/>
      <c r="C10" s="94"/>
      <c r="D10" s="95"/>
      <c r="E10" s="11">
        <v>1073.3</v>
      </c>
      <c r="F10" s="53" t="s">
        <v>26</v>
      </c>
      <c r="G10" s="54"/>
      <c r="H10" s="54"/>
      <c r="I10" s="54"/>
      <c r="J10" s="54"/>
      <c r="K10" s="54"/>
      <c r="L10" s="54"/>
      <c r="M10" s="55"/>
      <c r="N10" s="56" t="s">
        <v>27</v>
      </c>
      <c r="O10" s="57"/>
      <c r="P10" s="10" t="s">
        <v>28</v>
      </c>
      <c r="Q10" s="10"/>
    </row>
    <row r="11" spans="1:18" x14ac:dyDescent="0.2">
      <c r="A11" s="60" t="s">
        <v>29</v>
      </c>
      <c r="B11" s="61"/>
      <c r="C11" s="61"/>
      <c r="D11" s="61"/>
      <c r="E11" s="62"/>
      <c r="F11" s="12">
        <f>E10*F8</f>
        <v>2146.6</v>
      </c>
      <c r="G11" s="12">
        <f>G9*E10</f>
        <v>4529.3259999999991</v>
      </c>
      <c r="H11" s="12">
        <f>H9*E10</f>
        <v>3649.22</v>
      </c>
      <c r="I11" s="12">
        <f>E10*I8</f>
        <v>0</v>
      </c>
      <c r="J11" s="12">
        <f>E10*J8</f>
        <v>4175.1369999999997</v>
      </c>
      <c r="K11" s="12">
        <f>E10*K8</f>
        <v>3863.88</v>
      </c>
      <c r="L11" s="12">
        <f>SUM(E10*L8)</f>
        <v>0</v>
      </c>
      <c r="M11" s="12">
        <f>M9*E10</f>
        <v>96.596999999999994</v>
      </c>
      <c r="N11" s="12">
        <f>E10*N9</f>
        <v>1073.3</v>
      </c>
      <c r="O11" s="12">
        <f>O9*E10</f>
        <v>1073.3</v>
      </c>
      <c r="P11" s="12">
        <f>E10*P8</f>
        <v>0</v>
      </c>
      <c r="Q11" s="12">
        <f>SUM(F11:P11)</f>
        <v>20607.36</v>
      </c>
    </row>
    <row r="12" spans="1:18" x14ac:dyDescent="0.2">
      <c r="A12" s="87" t="s">
        <v>30</v>
      </c>
      <c r="B12" s="87"/>
      <c r="C12" s="87"/>
      <c r="D12" s="87"/>
      <c r="E12" s="88"/>
      <c r="F12" s="51" t="s">
        <v>31</v>
      </c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90"/>
    </row>
    <row r="13" spans="1:18" x14ac:dyDescent="0.2">
      <c r="A13" s="81" t="s">
        <v>32</v>
      </c>
      <c r="B13" s="81"/>
      <c r="C13" s="81"/>
      <c r="D13" s="82"/>
      <c r="E13" s="13">
        <v>-34241.15399999998</v>
      </c>
      <c r="F13" s="14"/>
      <c r="G13" s="15"/>
      <c r="H13" s="16"/>
      <c r="I13" s="15"/>
      <c r="J13" s="15"/>
      <c r="K13" s="15"/>
      <c r="L13" s="15"/>
      <c r="M13" s="15"/>
      <c r="N13" s="15"/>
      <c r="O13" s="15"/>
      <c r="P13" s="15"/>
      <c r="Q13" s="17"/>
    </row>
    <row r="14" spans="1:18" x14ac:dyDescent="0.2">
      <c r="A14" s="36"/>
      <c r="B14" s="91" t="s">
        <v>43</v>
      </c>
      <c r="C14" s="91"/>
      <c r="D14" s="37" t="s">
        <v>30</v>
      </c>
      <c r="E14" s="38" t="s">
        <v>12</v>
      </c>
      <c r="F14" s="14"/>
      <c r="G14" s="15"/>
      <c r="H14" s="16"/>
      <c r="I14" s="15"/>
      <c r="J14" s="15"/>
      <c r="K14" s="15"/>
      <c r="L14" s="15"/>
      <c r="M14" s="15"/>
      <c r="N14" s="15"/>
      <c r="O14" s="15"/>
      <c r="P14" s="15"/>
      <c r="Q14" s="17"/>
    </row>
    <row r="15" spans="1:18" x14ac:dyDescent="0.2">
      <c r="A15" s="18" t="s">
        <v>33</v>
      </c>
      <c r="B15" s="85">
        <v>12879.6</v>
      </c>
      <c r="C15" s="92"/>
      <c r="D15" s="39">
        <v>9712.7800000000007</v>
      </c>
      <c r="E15" s="26"/>
      <c r="F15" s="19">
        <f>F8*E10</f>
        <v>2146.6</v>
      </c>
      <c r="G15" s="19">
        <v>4525.6499999999996</v>
      </c>
      <c r="H15" s="20">
        <f>H8*E10</f>
        <v>2575.9199999999996</v>
      </c>
      <c r="I15" s="19">
        <v>0</v>
      </c>
      <c r="J15" s="19">
        <v>4738.8940000000002</v>
      </c>
      <c r="K15" s="19">
        <f>K8*E10</f>
        <v>3863.88</v>
      </c>
      <c r="L15" s="19">
        <v>0</v>
      </c>
      <c r="M15" s="19">
        <v>0</v>
      </c>
      <c r="N15" s="40">
        <v>0</v>
      </c>
      <c r="O15" s="40">
        <v>0</v>
      </c>
      <c r="P15" s="19">
        <v>0</v>
      </c>
      <c r="Q15" s="21">
        <f t="shared" ref="Q15:Q26" si="0">SUM(F15:P15)</f>
        <v>17850.944</v>
      </c>
    </row>
    <row r="16" spans="1:18" x14ac:dyDescent="0.2">
      <c r="A16" s="18" t="s">
        <v>34</v>
      </c>
      <c r="B16" s="85">
        <v>12879.6</v>
      </c>
      <c r="C16" s="86"/>
      <c r="D16" s="39">
        <v>13431.07</v>
      </c>
      <c r="E16" s="26"/>
      <c r="F16" s="19">
        <v>2146.6</v>
      </c>
      <c r="G16" s="19">
        <v>4525.6499999999996</v>
      </c>
      <c r="H16" s="20">
        <v>2575.9199999999996</v>
      </c>
      <c r="I16" s="19">
        <v>0</v>
      </c>
      <c r="J16" s="19">
        <v>4738.8940000000002</v>
      </c>
      <c r="K16" s="19">
        <v>3863.88</v>
      </c>
      <c r="L16" s="19">
        <v>0</v>
      </c>
      <c r="M16" s="19">
        <v>0</v>
      </c>
      <c r="N16" s="40">
        <v>0</v>
      </c>
      <c r="O16" s="40">
        <v>0</v>
      </c>
      <c r="P16" s="19">
        <v>0</v>
      </c>
      <c r="Q16" s="21">
        <f t="shared" si="0"/>
        <v>17850.944</v>
      </c>
    </row>
    <row r="17" spans="1:17" x14ac:dyDescent="0.2">
      <c r="A17" s="18" t="s">
        <v>1</v>
      </c>
      <c r="B17" s="85">
        <v>12879.6</v>
      </c>
      <c r="C17" s="86"/>
      <c r="D17" s="39">
        <v>9420.14</v>
      </c>
      <c r="E17" s="26"/>
      <c r="F17" s="19">
        <v>2146.6</v>
      </c>
      <c r="G17" s="19">
        <v>4525.6499999999996</v>
      </c>
      <c r="H17" s="20">
        <v>2575.9199999999996</v>
      </c>
      <c r="I17" s="19">
        <v>0</v>
      </c>
      <c r="J17" s="19">
        <v>4738.8940000000002</v>
      </c>
      <c r="K17" s="19">
        <v>3863.88</v>
      </c>
      <c r="L17" s="19">
        <v>0</v>
      </c>
      <c r="M17" s="19">
        <v>0</v>
      </c>
      <c r="N17" s="40">
        <v>0</v>
      </c>
      <c r="O17" s="40">
        <v>0</v>
      </c>
      <c r="P17" s="19">
        <v>0</v>
      </c>
      <c r="Q17" s="21">
        <f t="shared" si="0"/>
        <v>17850.944</v>
      </c>
    </row>
    <row r="18" spans="1:17" x14ac:dyDescent="0.2">
      <c r="A18" s="18" t="s">
        <v>35</v>
      </c>
      <c r="B18" s="85">
        <v>12879.6</v>
      </c>
      <c r="C18" s="86"/>
      <c r="D18" s="39">
        <v>10746.16</v>
      </c>
      <c r="E18" s="26"/>
      <c r="F18" s="19">
        <v>2146.6</v>
      </c>
      <c r="G18" s="19">
        <v>4525.6499999999996</v>
      </c>
      <c r="H18" s="20">
        <v>2575.9199999999996</v>
      </c>
      <c r="I18" s="19">
        <v>0</v>
      </c>
      <c r="J18" s="19">
        <v>4738.8940000000002</v>
      </c>
      <c r="K18" s="19">
        <v>3863.88</v>
      </c>
      <c r="L18" s="19">
        <v>0</v>
      </c>
      <c r="M18" s="19">
        <v>0</v>
      </c>
      <c r="N18" s="40">
        <v>0</v>
      </c>
      <c r="O18" s="40">
        <v>0</v>
      </c>
      <c r="P18" s="19">
        <v>0</v>
      </c>
      <c r="Q18" s="21">
        <f t="shared" si="0"/>
        <v>17850.944</v>
      </c>
    </row>
    <row r="19" spans="1:17" x14ac:dyDescent="0.2">
      <c r="A19" s="18" t="s">
        <v>4</v>
      </c>
      <c r="B19" s="85">
        <v>12879.6</v>
      </c>
      <c r="C19" s="86"/>
      <c r="D19" s="39">
        <v>9630.93</v>
      </c>
      <c r="E19" s="26"/>
      <c r="F19" s="19">
        <v>2146.6</v>
      </c>
      <c r="G19" s="19">
        <f>4525.65+1318</f>
        <v>5843.65</v>
      </c>
      <c r="H19" s="20">
        <v>2575.9199999999996</v>
      </c>
      <c r="I19" s="19">
        <v>0</v>
      </c>
      <c r="J19" s="19">
        <v>4738.8940000000002</v>
      </c>
      <c r="K19" s="19">
        <v>3863.88</v>
      </c>
      <c r="L19" s="19">
        <v>0</v>
      </c>
      <c r="M19" s="19">
        <f>4600+2189.6</f>
        <v>6789.6</v>
      </c>
      <c r="N19" s="40">
        <v>0</v>
      </c>
      <c r="O19" s="40">
        <v>0</v>
      </c>
      <c r="P19" s="19">
        <v>0</v>
      </c>
      <c r="Q19" s="21">
        <f t="shared" si="0"/>
        <v>25958.544000000002</v>
      </c>
    </row>
    <row r="20" spans="1:17" x14ac:dyDescent="0.2">
      <c r="A20" s="18" t="s">
        <v>5</v>
      </c>
      <c r="B20" s="85">
        <v>12879.6</v>
      </c>
      <c r="C20" s="86"/>
      <c r="D20" s="39">
        <v>9856.2099999999991</v>
      </c>
      <c r="E20" s="26"/>
      <c r="F20" s="19">
        <v>2146.6</v>
      </c>
      <c r="G20" s="19">
        <v>4525.6499999999996</v>
      </c>
      <c r="H20" s="20">
        <v>2575.9199999999996</v>
      </c>
      <c r="I20" s="19">
        <v>0</v>
      </c>
      <c r="J20" s="19">
        <v>4738.8940000000002</v>
      </c>
      <c r="K20" s="19">
        <v>3863.88</v>
      </c>
      <c r="L20" s="19">
        <v>0</v>
      </c>
      <c r="M20" s="19">
        <v>2000</v>
      </c>
      <c r="N20" s="40">
        <v>0</v>
      </c>
      <c r="O20" s="40">
        <v>0</v>
      </c>
      <c r="P20" s="19">
        <v>0</v>
      </c>
      <c r="Q20" s="21">
        <f t="shared" si="0"/>
        <v>19850.944</v>
      </c>
    </row>
    <row r="21" spans="1:17" x14ac:dyDescent="0.2">
      <c r="A21" s="18" t="s">
        <v>7</v>
      </c>
      <c r="B21" s="85">
        <v>12879.6</v>
      </c>
      <c r="C21" s="86"/>
      <c r="D21" s="39">
        <v>9776.17</v>
      </c>
      <c r="E21" s="26"/>
      <c r="F21" s="19">
        <v>2146.6</v>
      </c>
      <c r="G21" s="19">
        <v>4525.6499999999996</v>
      </c>
      <c r="H21" s="20">
        <v>2575.9199999999996</v>
      </c>
      <c r="I21" s="19">
        <v>0</v>
      </c>
      <c r="J21" s="19">
        <v>4738.8940000000002</v>
      </c>
      <c r="K21" s="19">
        <v>3863.88</v>
      </c>
      <c r="L21" s="19">
        <v>0</v>
      </c>
      <c r="M21" s="19">
        <v>0</v>
      </c>
      <c r="N21" s="40">
        <v>0</v>
      </c>
      <c r="O21" s="40">
        <v>0</v>
      </c>
      <c r="P21" s="19">
        <v>0</v>
      </c>
      <c r="Q21" s="21">
        <f t="shared" si="0"/>
        <v>17850.944</v>
      </c>
    </row>
    <row r="22" spans="1:17" x14ac:dyDescent="0.2">
      <c r="A22" s="18" t="s">
        <v>8</v>
      </c>
      <c r="B22" s="85">
        <v>12879.6</v>
      </c>
      <c r="C22" s="86"/>
      <c r="D22" s="39">
        <v>10448</v>
      </c>
      <c r="E22" s="26"/>
      <c r="F22" s="19">
        <v>2146.6</v>
      </c>
      <c r="G22" s="19">
        <v>4525.6499999999996</v>
      </c>
      <c r="H22" s="20">
        <v>2575.9199999999996</v>
      </c>
      <c r="I22" s="19">
        <v>0</v>
      </c>
      <c r="J22" s="19">
        <v>4738.8940000000002</v>
      </c>
      <c r="K22" s="19">
        <v>3863.88</v>
      </c>
      <c r="L22" s="19">
        <v>0</v>
      </c>
      <c r="M22" s="19">
        <f>2189.6+638.08</f>
        <v>2827.68</v>
      </c>
      <c r="N22" s="40">
        <v>0</v>
      </c>
      <c r="O22" s="40">
        <v>0</v>
      </c>
      <c r="P22" s="19">
        <v>0</v>
      </c>
      <c r="Q22" s="21">
        <f t="shared" si="0"/>
        <v>20678.624</v>
      </c>
    </row>
    <row r="23" spans="1:17" x14ac:dyDescent="0.2">
      <c r="A23" s="18" t="s">
        <v>36</v>
      </c>
      <c r="B23" s="85">
        <v>12879.6</v>
      </c>
      <c r="C23" s="86"/>
      <c r="D23" s="39">
        <v>10669.4</v>
      </c>
      <c r="E23" s="26"/>
      <c r="F23" s="19">
        <v>2146.6</v>
      </c>
      <c r="G23" s="19">
        <v>4525.6499999999996</v>
      </c>
      <c r="H23" s="20">
        <v>3649.22</v>
      </c>
      <c r="I23" s="19">
        <v>0</v>
      </c>
      <c r="J23" s="19">
        <v>4738.8940000000002</v>
      </c>
      <c r="K23" s="19">
        <v>3863.88</v>
      </c>
      <c r="L23" s="19">
        <v>0</v>
      </c>
      <c r="M23" s="19">
        <v>6200</v>
      </c>
      <c r="N23" s="40">
        <v>0</v>
      </c>
      <c r="O23" s="40">
        <v>0</v>
      </c>
      <c r="P23" s="19">
        <v>0</v>
      </c>
      <c r="Q23" s="21">
        <f t="shared" si="0"/>
        <v>25124.243999999999</v>
      </c>
    </row>
    <row r="24" spans="1:17" x14ac:dyDescent="0.2">
      <c r="A24" s="18" t="s">
        <v>37</v>
      </c>
      <c r="B24" s="85">
        <v>20607.36</v>
      </c>
      <c r="C24" s="86"/>
      <c r="D24" s="39">
        <v>13308.22</v>
      </c>
      <c r="E24" s="26"/>
      <c r="F24" s="19">
        <v>2146.6</v>
      </c>
      <c r="G24" s="19">
        <v>4525.6499999999996</v>
      </c>
      <c r="H24" s="20">
        <f>H9*E10</f>
        <v>3649.22</v>
      </c>
      <c r="I24" s="19">
        <v>0</v>
      </c>
      <c r="J24" s="19">
        <v>4738.8940000000002</v>
      </c>
      <c r="K24" s="19">
        <v>3863.88</v>
      </c>
      <c r="L24" s="19">
        <v>0</v>
      </c>
      <c r="M24" s="19">
        <v>4516.97</v>
      </c>
      <c r="N24" s="40">
        <v>586</v>
      </c>
      <c r="O24" s="40">
        <v>1055</v>
      </c>
      <c r="P24" s="19">
        <v>0</v>
      </c>
      <c r="Q24" s="21">
        <f t="shared" si="0"/>
        <v>25082.214</v>
      </c>
    </row>
    <row r="25" spans="1:17" x14ac:dyDescent="0.2">
      <c r="A25" s="18" t="s">
        <v>38</v>
      </c>
      <c r="B25" s="85">
        <v>20607.36</v>
      </c>
      <c r="C25" s="86"/>
      <c r="D25" s="39">
        <v>14084</v>
      </c>
      <c r="E25" s="26"/>
      <c r="F25" s="19">
        <v>2146.6</v>
      </c>
      <c r="G25" s="19">
        <v>4525.6499999999996</v>
      </c>
      <c r="H25" s="20">
        <v>3649.22</v>
      </c>
      <c r="I25" s="19">
        <v>0</v>
      </c>
      <c r="J25" s="19">
        <v>4738.8940000000002</v>
      </c>
      <c r="K25" s="19">
        <v>3863.88</v>
      </c>
      <c r="L25" s="19">
        <v>0</v>
      </c>
      <c r="M25" s="19">
        <v>20000</v>
      </c>
      <c r="N25" s="40">
        <v>0</v>
      </c>
      <c r="O25" s="40">
        <v>0</v>
      </c>
      <c r="P25" s="19">
        <v>0</v>
      </c>
      <c r="Q25" s="21">
        <f t="shared" si="0"/>
        <v>38924.243999999999</v>
      </c>
    </row>
    <row r="26" spans="1:17" x14ac:dyDescent="0.2">
      <c r="A26" s="18" t="s">
        <v>39</v>
      </c>
      <c r="B26" s="85">
        <v>20607.36</v>
      </c>
      <c r="C26" s="86"/>
      <c r="D26" s="39">
        <v>20079.21</v>
      </c>
      <c r="E26" s="26"/>
      <c r="F26" s="19">
        <v>2146.6</v>
      </c>
      <c r="G26" s="19">
        <v>4525.6499999999996</v>
      </c>
      <c r="H26" s="20">
        <v>3649.22</v>
      </c>
      <c r="I26" s="19">
        <v>0</v>
      </c>
      <c r="J26" s="19">
        <v>4738.8940000000002</v>
      </c>
      <c r="K26" s="19">
        <v>3863.88</v>
      </c>
      <c r="L26" s="19">
        <v>0</v>
      </c>
      <c r="M26" s="19">
        <v>0</v>
      </c>
      <c r="N26" s="40">
        <v>0</v>
      </c>
      <c r="O26" s="40">
        <v>0</v>
      </c>
      <c r="P26" s="19">
        <v>0</v>
      </c>
      <c r="Q26" s="21">
        <f t="shared" si="0"/>
        <v>18924.243999999999</v>
      </c>
    </row>
    <row r="27" spans="1:17" ht="24" x14ac:dyDescent="0.2">
      <c r="A27" s="22" t="s">
        <v>40</v>
      </c>
      <c r="B27" s="85">
        <v>0</v>
      </c>
      <c r="C27" s="86"/>
      <c r="D27" s="39">
        <f>900+900+900+900</f>
        <v>3600</v>
      </c>
      <c r="E27" s="26"/>
      <c r="F27" s="19"/>
      <c r="G27" s="19"/>
      <c r="H27" s="19"/>
      <c r="I27" s="19"/>
      <c r="J27" s="19"/>
      <c r="K27" s="19"/>
      <c r="L27" s="19"/>
      <c r="M27" s="19"/>
      <c r="N27" s="40"/>
      <c r="O27" s="40"/>
      <c r="P27" s="19"/>
      <c r="Q27" s="21"/>
    </row>
    <row r="28" spans="1:17" x14ac:dyDescent="0.2">
      <c r="A28" s="23" t="s">
        <v>3</v>
      </c>
      <c r="B28" s="83">
        <f>SUM(B15:B27)</f>
        <v>177738.47999999998</v>
      </c>
      <c r="C28" s="84"/>
      <c r="D28" s="30">
        <f>SUM(D15:D27)</f>
        <v>144762.28999999998</v>
      </c>
      <c r="E28" s="24"/>
      <c r="F28" s="24">
        <f t="shared" ref="F28:Q28" si="1">SUM(F15:F27)</f>
        <v>25759.199999999993</v>
      </c>
      <c r="G28" s="24">
        <f t="shared" si="1"/>
        <v>55625.80000000001</v>
      </c>
      <c r="H28" s="24">
        <f t="shared" si="1"/>
        <v>35204.239999999998</v>
      </c>
      <c r="I28" s="24">
        <f t="shared" si="1"/>
        <v>0</v>
      </c>
      <c r="J28" s="24">
        <f t="shared" si="1"/>
        <v>56866.728000000003</v>
      </c>
      <c r="K28" s="24">
        <f t="shared" si="1"/>
        <v>46366.559999999998</v>
      </c>
      <c r="L28" s="24">
        <f t="shared" si="1"/>
        <v>0</v>
      </c>
      <c r="M28" s="24">
        <f t="shared" si="1"/>
        <v>42334.25</v>
      </c>
      <c r="N28" s="30">
        <f t="shared" si="1"/>
        <v>586</v>
      </c>
      <c r="O28" s="30">
        <f t="shared" si="1"/>
        <v>1055</v>
      </c>
      <c r="P28" s="24">
        <f t="shared" si="1"/>
        <v>0</v>
      </c>
      <c r="Q28" s="25">
        <f t="shared" si="1"/>
        <v>263797.77800000005</v>
      </c>
    </row>
    <row r="29" spans="1:17" x14ac:dyDescent="0.2">
      <c r="A29" s="27"/>
      <c r="B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 t="s">
        <v>41</v>
      </c>
      <c r="P29" s="52">
        <f>E13+D28-Q28</f>
        <v>-153276.64200000005</v>
      </c>
      <c r="Q29" s="52"/>
    </row>
    <row r="30" spans="1:17" x14ac:dyDescent="0.2">
      <c r="B30" t="s">
        <v>4</v>
      </c>
      <c r="C30" s="41">
        <v>4600</v>
      </c>
      <c r="D30" t="s">
        <v>49</v>
      </c>
    </row>
    <row r="31" spans="1:17" x14ac:dyDescent="0.2">
      <c r="C31" s="42">
        <v>2189.6</v>
      </c>
      <c r="D31" t="s">
        <v>42</v>
      </c>
    </row>
    <row r="32" spans="1:17" x14ac:dyDescent="0.2">
      <c r="B32" t="s">
        <v>5</v>
      </c>
      <c r="C32" s="43">
        <v>2000</v>
      </c>
      <c r="D32" t="s">
        <v>51</v>
      </c>
    </row>
    <row r="33" spans="2:5" x14ac:dyDescent="0.2">
      <c r="B33" t="s">
        <v>8</v>
      </c>
      <c r="C33" s="43">
        <v>2189.6</v>
      </c>
      <c r="D33" t="s">
        <v>52</v>
      </c>
    </row>
    <row r="34" spans="2:5" x14ac:dyDescent="0.2">
      <c r="C34" s="43">
        <v>638.08000000000004</v>
      </c>
      <c r="D34" t="s">
        <v>53</v>
      </c>
    </row>
    <row r="35" spans="2:5" x14ac:dyDescent="0.2">
      <c r="B35" t="s">
        <v>9</v>
      </c>
      <c r="C35" s="41">
        <v>3200</v>
      </c>
      <c r="D35" t="s">
        <v>54</v>
      </c>
    </row>
    <row r="36" spans="2:5" x14ac:dyDescent="0.2">
      <c r="C36" s="43">
        <v>3000</v>
      </c>
      <c r="D36" t="s">
        <v>55</v>
      </c>
    </row>
    <row r="37" spans="2:5" x14ac:dyDescent="0.2">
      <c r="B37" t="s">
        <v>10</v>
      </c>
      <c r="C37" s="41">
        <v>4516.97</v>
      </c>
      <c r="D37" t="s">
        <v>57</v>
      </c>
    </row>
    <row r="38" spans="2:5" x14ac:dyDescent="0.2">
      <c r="B38" t="s">
        <v>11</v>
      </c>
      <c r="C38" s="43">
        <v>20000</v>
      </c>
      <c r="D38" t="s">
        <v>58</v>
      </c>
      <c r="E38" s="3"/>
    </row>
    <row r="39" spans="2:5" x14ac:dyDescent="0.2">
      <c r="C39" s="41"/>
    </row>
    <row r="40" spans="2:5" x14ac:dyDescent="0.2">
      <c r="C40" s="28"/>
    </row>
  </sheetData>
  <mergeCells count="44">
    <mergeCell ref="L6:M6"/>
    <mergeCell ref="F6:F7"/>
    <mergeCell ref="G6:G7"/>
    <mergeCell ref="B20:C20"/>
    <mergeCell ref="H6:H7"/>
    <mergeCell ref="B17:C17"/>
    <mergeCell ref="B18:C18"/>
    <mergeCell ref="A10:D10"/>
    <mergeCell ref="F10:M10"/>
    <mergeCell ref="B14:C14"/>
    <mergeCell ref="B15:C15"/>
    <mergeCell ref="B16:C16"/>
    <mergeCell ref="B9:D9"/>
    <mergeCell ref="B19:C19"/>
    <mergeCell ref="A2:Q2"/>
    <mergeCell ref="A3:Q3"/>
    <mergeCell ref="A4:E4"/>
    <mergeCell ref="F4:P4"/>
    <mergeCell ref="B5:E5"/>
    <mergeCell ref="F5:M5"/>
    <mergeCell ref="N5:O6"/>
    <mergeCell ref="P5:P7"/>
    <mergeCell ref="Q5:Q7"/>
    <mergeCell ref="B6:B7"/>
    <mergeCell ref="I6:I7"/>
    <mergeCell ref="J6:J7"/>
    <mergeCell ref="C6:C7"/>
    <mergeCell ref="D6:D7"/>
    <mergeCell ref="E6:E7"/>
    <mergeCell ref="K6:K7"/>
    <mergeCell ref="B27:C27"/>
    <mergeCell ref="B28:C28"/>
    <mergeCell ref="P29:Q29"/>
    <mergeCell ref="B21:C21"/>
    <mergeCell ref="B22:C22"/>
    <mergeCell ref="B23:C23"/>
    <mergeCell ref="B24:C24"/>
    <mergeCell ref="B25:C25"/>
    <mergeCell ref="B26:C26"/>
    <mergeCell ref="N10:O10"/>
    <mergeCell ref="A11:E11"/>
    <mergeCell ref="A12:E12"/>
    <mergeCell ref="F12:Q12"/>
    <mergeCell ref="A13:D1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2021-09-20T06:03:53Z</cp:lastPrinted>
  <dcterms:created xsi:type="dcterms:W3CDTF">2007-02-04T12:22:59Z</dcterms:created>
  <dcterms:modified xsi:type="dcterms:W3CDTF">2023-02-09T13:07:04Z</dcterms:modified>
</cp:coreProperties>
</file>