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13260-ремонт бойлера г/в</t>
        </r>
      </text>
    </commen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2200-материалы на субботник</t>
        </r>
      </text>
    </comment>
    <comment ref="G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5573-разовая премия</t>
        </r>
      </text>
    </comment>
    <comment ref="M20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538-материалы на субботник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4000-доски на лавочки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эл.питания в теплоузле</t>
        </r>
      </text>
    </comment>
    <comment ref="M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4492-работа автовышки+опиловка</t>
        </r>
      </text>
    </comment>
    <comment ref="M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эл.питания на теплоносителе</t>
        </r>
      </text>
    </comment>
  </commentList>
</comments>
</file>

<file path=xl/sharedStrings.xml><?xml version="1.0" encoding="utf-8"?>
<sst xmlns="http://schemas.openxmlformats.org/spreadsheetml/2006/main" count="101" uniqueCount="64">
  <si>
    <t>Содержание</t>
  </si>
  <si>
    <t>ремонт</t>
  </si>
  <si>
    <t>итого</t>
  </si>
  <si>
    <t>июль</t>
  </si>
  <si>
    <t>август</t>
  </si>
  <si>
    <t>ИТОГО</t>
  </si>
  <si>
    <t>сентябрь</t>
  </si>
  <si>
    <t>октябрь</t>
  </si>
  <si>
    <t>Богданова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</si>
  <si>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</si>
  <si>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</si>
  <si>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</si>
  <si>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</si>
  <si>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</si>
  <si>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</si>
  <si>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</si>
  <si>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январь</t>
  </si>
  <si>
    <t>х/в</t>
  </si>
  <si>
    <t>начислено</t>
  </si>
  <si>
    <t>оплачено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</si>
  <si>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</si>
  <si>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</si>
  <si>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</si>
  <si>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</si>
  <si>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</si>
  <si>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</si>
  <si>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</si>
  <si>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</si>
  <si>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</si>
  <si>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</si>
  <si>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</si>
  <si>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</si>
  <si>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</si>
  <si>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</si>
  <si>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</si>
  <si>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</si>
  <si>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</si>
  <si>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</si>
  <si>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</si>
  <si>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</si>
  <si>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</si>
  <si>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</si>
  <si>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</si>
  <si>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</si>
  <si>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</si>
  <si>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</si>
  <si>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</si>
  <si>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</si>
  <si>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</si>
  <si>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</si>
  <si>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</si>
  <si>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</si>
  <si>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</si>
  <si>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</si>
  <si>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общехозяйственные расходы</t>
  </si>
  <si>
    <t>Информация о доходах и расходах по дому __Гагарина 234__на 2022год.</t>
  </si>
  <si>
    <t>ремонт бойлера г/в</t>
  </si>
  <si>
    <t>Работы по уборке придомовой территории</t>
  </si>
  <si>
    <t>материалы на субботник</t>
  </si>
  <si>
    <t>необходимый тариф</t>
  </si>
  <si>
    <t>доски на лавочки</t>
  </si>
  <si>
    <t>замена эл.питания в теплоузле</t>
  </si>
  <si>
    <t>работа автовышки+опиловка</t>
  </si>
  <si>
    <t>замена эл.питания на теплоносителе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</si>
</sst>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0.000"/>
    <numFmt numFmtId="191" formatCode="#,##0.000_р_."/>
    <numFmt numFmtId="192" formatCode="#,##0.0_р_."/>
    <numFmt numFmtId="193" formatCode="#,##0.00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  <numFmt numFmtId="199" formatCode="0.0"/>
    <numFmt numFmtId="200" formatCode="0.0000"/>
  </numFmts>
  <fonts count="4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2" fontId="3" fillId="13" borderId="14" xfId="0" applyNumberFormat="1" applyFont="1" applyFill="1" applyBorder="1" applyAlignment="1">
      <alignment horizontal="center" vertical="top" wrapText="1"/>
    </xf>
    <xf numFmtId="2" fontId="3" fillId="13" borderId="15" xfId="0" applyNumberFormat="1" applyFont="1" applyFill="1" applyBorder="1" applyAlignment="1">
      <alignment horizontal="center" vertical="top" wrapText="1"/>
    </xf>
    <xf numFmtId="2" fontId="3" fillId="13" borderId="16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/>
    </xf>
    <xf numFmtId="189" fontId="3" fillId="13" borderId="13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9" fontId="3" fillId="35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3" fillId="9" borderId="10" xfId="0" applyNumberFormat="1" applyFont="1" applyFill="1" applyBorder="1" applyAlignment="1">
      <alignment/>
    </xf>
    <xf numFmtId="189" fontId="8" fillId="35" borderId="10" xfId="0" applyNumberFormat="1" applyFont="1" applyFill="1" applyBorder="1" applyAlignment="1">
      <alignment/>
    </xf>
    <xf numFmtId="189" fontId="8" fillId="7" borderId="10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vertical="top" textRotation="90" wrapText="1"/>
    </xf>
    <xf numFmtId="0" fontId="2" fillId="33" borderId="10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189" fontId="8" fillId="10" borderId="10" xfId="0" applyNumberFormat="1" applyFont="1" applyFill="1" applyBorder="1" applyAlignment="1">
      <alignment/>
    </xf>
    <xf numFmtId="4" fontId="3" fillId="9" borderId="10" xfId="0" applyNumberFormat="1" applyFont="1" applyFill="1" applyBorder="1" applyAlignment="1">
      <alignment/>
    </xf>
    <xf numFmtId="189" fontId="3" fillId="9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8" fillId="13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189" fontId="3" fillId="13" borderId="0" xfId="0" applyNumberFormat="1" applyFont="1" applyFill="1" applyBorder="1" applyAlignment="1">
      <alignment/>
    </xf>
    <xf numFmtId="189" fontId="3" fillId="13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9" fillId="33" borderId="17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2" fontId="2" fillId="13" borderId="17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189" fontId="7" fillId="0" borderId="18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3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wrapText="1"/>
    </xf>
    <xf numFmtId="189" fontId="3" fillId="4" borderId="17" xfId="0" applyNumberFormat="1" applyFont="1" applyFill="1" applyBorder="1" applyAlignment="1">
      <alignment horizontal="center"/>
    </xf>
    <xf numFmtId="0" fontId="0" fillId="4" borderId="16" xfId="0" applyFill="1" applyBorder="1" applyAlignment="1">
      <alignment/>
    </xf>
    <xf numFmtId="189" fontId="3" fillId="4" borderId="1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89" fontId="3" fillId="35" borderId="17" xfId="0" applyNumberFormat="1" applyFont="1" applyFill="1" applyBorder="1" applyAlignment="1">
      <alignment horizontal="center"/>
    </xf>
    <xf numFmtId="189" fontId="3" fillId="35" borderId="16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3" fillId="0" borderId="17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45"/>
  <sheetViews>
    <sheetView tabSelected="1" zoomScalePageLayoutView="0" workbookViewId="0" topLeftCell="A4">
      <selection activeCell="R39" sqref="R39"/>
    </sheetView>
  </sheetViews>
  <sheetFormatPr defaultColWidth="9.140625" defaultRowHeight="12.75"/>
  <cols>
    <col min="17" max="17" width="11.00390625" style="0" customWidth="1"/>
  </cols>
  <sheetData>
    <row r="2" spans="1:17" ht="15.75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2.75">
      <c r="A4" s="56"/>
      <c r="B4" s="57"/>
      <c r="C4" s="57"/>
      <c r="D4" s="57"/>
      <c r="E4" s="58"/>
      <c r="F4" s="50" t="s">
        <v>21</v>
      </c>
      <c r="G4" s="59"/>
      <c r="H4" s="59"/>
      <c r="I4" s="59"/>
      <c r="J4" s="59"/>
      <c r="K4" s="59"/>
      <c r="L4" s="59"/>
      <c r="M4" s="59"/>
      <c r="N4" s="59"/>
      <c r="O4" s="59"/>
      <c r="P4" s="49"/>
      <c r="Q4" s="1"/>
    </row>
    <row r="5" spans="1:17" ht="12.75">
      <c r="A5" s="3"/>
      <c r="B5" s="60" t="s">
        <v>22</v>
      </c>
      <c r="C5" s="61"/>
      <c r="D5" s="61"/>
      <c r="E5" s="62"/>
      <c r="F5" s="63" t="s">
        <v>0</v>
      </c>
      <c r="G5" s="64"/>
      <c r="H5" s="64"/>
      <c r="I5" s="64"/>
      <c r="J5" s="64"/>
      <c r="K5" s="64"/>
      <c r="L5" s="64"/>
      <c r="M5" s="64"/>
      <c r="N5" s="65" t="s">
        <v>23</v>
      </c>
      <c r="O5" s="66"/>
      <c r="P5" s="69" t="s">
        <v>24</v>
      </c>
      <c r="Q5" s="72" t="s">
        <v>5</v>
      </c>
    </row>
    <row r="6" spans="1:17" ht="12.75">
      <c r="A6" s="4"/>
      <c r="B6" s="51" t="s">
        <v>25</v>
      </c>
      <c r="C6" s="51" t="s">
        <v>1</v>
      </c>
      <c r="D6" s="51" t="s">
        <v>26</v>
      </c>
      <c r="E6" s="77" t="s">
        <v>2</v>
      </c>
      <c r="F6" s="75" t="s">
        <v>27</v>
      </c>
      <c r="G6" s="75" t="s">
        <v>57</v>
      </c>
      <c r="H6" s="75" t="s">
        <v>28</v>
      </c>
      <c r="I6" s="75" t="s">
        <v>29</v>
      </c>
      <c r="J6" s="75" t="s">
        <v>30</v>
      </c>
      <c r="K6" s="75" t="s">
        <v>54</v>
      </c>
      <c r="L6" s="82" t="s">
        <v>31</v>
      </c>
      <c r="M6" s="84"/>
      <c r="N6" s="67"/>
      <c r="O6" s="68"/>
      <c r="P6" s="70"/>
      <c r="Q6" s="73"/>
    </row>
    <row r="7" spans="1:17" ht="94.5">
      <c r="A7" s="6"/>
      <c r="B7" s="52"/>
      <c r="C7" s="52"/>
      <c r="D7" s="52"/>
      <c r="E7" s="78"/>
      <c r="F7" s="76"/>
      <c r="G7" s="76"/>
      <c r="H7" s="76"/>
      <c r="I7" s="76"/>
      <c r="J7" s="76"/>
      <c r="K7" s="76"/>
      <c r="L7" s="27" t="s">
        <v>50</v>
      </c>
      <c r="M7" s="27" t="s">
        <v>52</v>
      </c>
      <c r="N7" s="5" t="s">
        <v>32</v>
      </c>
      <c r="O7" s="5" t="s">
        <v>33</v>
      </c>
      <c r="P7" s="71"/>
      <c r="Q7" s="74"/>
    </row>
    <row r="8" spans="1:17" ht="19.5">
      <c r="A8" s="40" t="s">
        <v>51</v>
      </c>
      <c r="B8" s="39">
        <v>12.2</v>
      </c>
      <c r="C8" s="39">
        <v>5.2</v>
      </c>
      <c r="D8" s="39">
        <v>1.6</v>
      </c>
      <c r="E8" s="8">
        <f>SUM(B8:D8)</f>
        <v>19</v>
      </c>
      <c r="F8" s="44">
        <v>2</v>
      </c>
      <c r="G8" s="44">
        <v>2.44</v>
      </c>
      <c r="H8" s="44">
        <v>3.4</v>
      </c>
      <c r="I8" s="44">
        <v>0.45</v>
      </c>
      <c r="J8" s="44">
        <v>3.610452876376989</v>
      </c>
      <c r="K8" s="44">
        <v>3.6</v>
      </c>
      <c r="L8" s="44">
        <v>0</v>
      </c>
      <c r="M8" s="44">
        <v>0</v>
      </c>
      <c r="N8" s="41">
        <v>0.1</v>
      </c>
      <c r="O8" s="41">
        <v>0.1</v>
      </c>
      <c r="P8" s="45">
        <v>3.3</v>
      </c>
      <c r="Q8" s="46">
        <f>SUM(F8:P8)</f>
        <v>19.000452876376986</v>
      </c>
    </row>
    <row r="9" spans="1:17" ht="12.75">
      <c r="A9" s="103" t="s">
        <v>59</v>
      </c>
      <c r="B9" s="104"/>
      <c r="C9" s="104"/>
      <c r="D9" s="105"/>
      <c r="E9" s="8"/>
      <c r="F9" s="44">
        <v>2</v>
      </c>
      <c r="G9" s="44">
        <v>2.87</v>
      </c>
      <c r="H9" s="44">
        <v>3.4</v>
      </c>
      <c r="I9" s="44">
        <v>0.45</v>
      </c>
      <c r="J9" s="44">
        <v>3.61</v>
      </c>
      <c r="K9" s="44">
        <v>3.6</v>
      </c>
      <c r="L9" s="44">
        <v>0</v>
      </c>
      <c r="M9" s="44">
        <v>0.27</v>
      </c>
      <c r="N9" s="47">
        <v>1.5</v>
      </c>
      <c r="O9" s="48">
        <v>1.5</v>
      </c>
      <c r="P9" s="46">
        <v>3.3</v>
      </c>
      <c r="Q9" s="46">
        <f>SUM(F9:P9)</f>
        <v>22.5</v>
      </c>
    </row>
    <row r="10" spans="1:17" ht="24">
      <c r="A10" s="79" t="s">
        <v>34</v>
      </c>
      <c r="B10" s="80"/>
      <c r="C10" s="80"/>
      <c r="D10" s="81"/>
      <c r="E10" s="8">
        <v>1879.1</v>
      </c>
      <c r="F10" s="82" t="s">
        <v>35</v>
      </c>
      <c r="G10" s="83"/>
      <c r="H10" s="83"/>
      <c r="I10" s="83"/>
      <c r="J10" s="83"/>
      <c r="K10" s="83"/>
      <c r="L10" s="83"/>
      <c r="M10" s="84"/>
      <c r="N10" s="85" t="s">
        <v>36</v>
      </c>
      <c r="O10" s="86"/>
      <c r="P10" s="7" t="s">
        <v>37</v>
      </c>
      <c r="Q10" s="7"/>
    </row>
    <row r="11" spans="1:17" ht="12.75">
      <c r="A11" s="87" t="s">
        <v>38</v>
      </c>
      <c r="B11" s="88"/>
      <c r="C11" s="88"/>
      <c r="D11" s="88"/>
      <c r="E11" s="89"/>
      <c r="F11" s="9">
        <f>E10*F8</f>
        <v>3758.2</v>
      </c>
      <c r="G11" s="9">
        <f>E10*G8</f>
        <v>4585.004</v>
      </c>
      <c r="H11" s="9">
        <f>E10*H8</f>
        <v>6388.94</v>
      </c>
      <c r="I11" s="9">
        <f>E10*I8</f>
        <v>845.595</v>
      </c>
      <c r="J11" s="9">
        <f>E10*J8</f>
        <v>6784.402</v>
      </c>
      <c r="K11" s="9">
        <f>E10*K8</f>
        <v>6764.76</v>
      </c>
      <c r="L11" s="9">
        <v>0</v>
      </c>
      <c r="M11" s="9">
        <f>E10*M8</f>
        <v>0</v>
      </c>
      <c r="N11" s="9">
        <f>N8*E10</f>
        <v>187.91</v>
      </c>
      <c r="O11" s="9">
        <f>O8*E10</f>
        <v>187.91</v>
      </c>
      <c r="P11" s="9">
        <f>E10*P8</f>
        <v>6201.03</v>
      </c>
      <c r="Q11" s="9">
        <f>F11+G11+H11+I11+J11+K11+L11+M11+N11+O11+P11</f>
        <v>35703.751</v>
      </c>
    </row>
    <row r="12" spans="1:17" ht="12.75">
      <c r="A12" s="97" t="s">
        <v>19</v>
      </c>
      <c r="B12" s="97"/>
      <c r="C12" s="97"/>
      <c r="D12" s="97"/>
      <c r="E12" s="98"/>
      <c r="F12" s="90" t="s">
        <v>39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1:17" ht="12.75">
      <c r="A13" s="101" t="s">
        <v>40</v>
      </c>
      <c r="B13" s="101"/>
      <c r="C13" s="101"/>
      <c r="D13" s="102"/>
      <c r="E13" s="10">
        <v>14640.186000000045</v>
      </c>
      <c r="F13" s="43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3"/>
    </row>
    <row r="14" spans="1:17" ht="12.75">
      <c r="A14" s="28"/>
      <c r="B14" s="93" t="s">
        <v>18</v>
      </c>
      <c r="C14" s="93"/>
      <c r="D14" s="29" t="s">
        <v>19</v>
      </c>
      <c r="E14" s="31" t="s">
        <v>20</v>
      </c>
      <c r="F14" s="43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3"/>
    </row>
    <row r="15" spans="1:17" ht="12.75">
      <c r="A15" s="14" t="s">
        <v>41</v>
      </c>
      <c r="B15" s="94">
        <v>35702.9</v>
      </c>
      <c r="C15" s="95"/>
      <c r="D15" s="30">
        <v>20954.68</v>
      </c>
      <c r="E15" s="32"/>
      <c r="F15" s="15">
        <f>F8*E10</f>
        <v>3758.2</v>
      </c>
      <c r="G15" s="15">
        <v>5384.322</v>
      </c>
      <c r="H15" s="16">
        <f>H8*E10</f>
        <v>6388.94</v>
      </c>
      <c r="I15" s="15">
        <v>2996.6</v>
      </c>
      <c r="J15" s="15">
        <v>6784.402</v>
      </c>
      <c r="K15" s="15">
        <f>K8*E10</f>
        <v>6764.76</v>
      </c>
      <c r="L15" s="15">
        <v>1.61</v>
      </c>
      <c r="M15" s="15">
        <v>13260</v>
      </c>
      <c r="N15" s="26">
        <v>12259</v>
      </c>
      <c r="O15" s="26">
        <v>512</v>
      </c>
      <c r="P15" s="15">
        <f>P8*E10</f>
        <v>6201.03</v>
      </c>
      <c r="Q15" s="34">
        <f aca="true" t="shared" si="0" ref="Q15:Q26">SUM(F15:P15)</f>
        <v>64310.864</v>
      </c>
    </row>
    <row r="16" spans="1:17" ht="12.75">
      <c r="A16" s="14" t="s">
        <v>42</v>
      </c>
      <c r="B16" s="94">
        <v>35704.48</v>
      </c>
      <c r="C16" s="96"/>
      <c r="D16" s="30">
        <v>28644.22</v>
      </c>
      <c r="E16" s="32"/>
      <c r="F16" s="15">
        <v>3758.2</v>
      </c>
      <c r="G16" s="15">
        <v>5384.322</v>
      </c>
      <c r="H16" s="16">
        <v>6388.94</v>
      </c>
      <c r="I16" s="15">
        <v>2996.6</v>
      </c>
      <c r="J16" s="15">
        <v>6784.402</v>
      </c>
      <c r="K16" s="15">
        <v>6764.76</v>
      </c>
      <c r="L16" s="15">
        <v>1.85</v>
      </c>
      <c r="M16" s="15">
        <v>0</v>
      </c>
      <c r="N16" s="26">
        <v>0</v>
      </c>
      <c r="O16" s="26">
        <v>0</v>
      </c>
      <c r="P16" s="15">
        <f>P8*E10</f>
        <v>6201.03</v>
      </c>
      <c r="Q16" s="34">
        <f t="shared" si="0"/>
        <v>38280.104</v>
      </c>
    </row>
    <row r="17" spans="1:17" ht="12.75">
      <c r="A17" s="14" t="s">
        <v>12</v>
      </c>
      <c r="B17" s="94">
        <v>35704.91</v>
      </c>
      <c r="C17" s="96"/>
      <c r="D17" s="30">
        <v>25623.85</v>
      </c>
      <c r="E17" s="32"/>
      <c r="F17" s="15">
        <v>3758.2</v>
      </c>
      <c r="G17" s="15">
        <v>5384.322</v>
      </c>
      <c r="H17" s="16">
        <v>6388.94</v>
      </c>
      <c r="I17" s="15">
        <v>2996.6</v>
      </c>
      <c r="J17" s="15">
        <v>6784.402</v>
      </c>
      <c r="K17" s="15">
        <v>6764.76</v>
      </c>
      <c r="L17" s="15">
        <f>8633.19+0.33</f>
        <v>8633.52</v>
      </c>
      <c r="M17" s="15">
        <v>0</v>
      </c>
      <c r="N17" s="26">
        <v>0</v>
      </c>
      <c r="O17" s="26">
        <v>0</v>
      </c>
      <c r="P17" s="15">
        <v>6201.03</v>
      </c>
      <c r="Q17" s="34">
        <f t="shared" si="0"/>
        <v>46911.774000000005</v>
      </c>
    </row>
    <row r="18" spans="1:17" ht="12.75">
      <c r="A18" s="14" t="s">
        <v>43</v>
      </c>
      <c r="B18" s="94">
        <v>44336.61</v>
      </c>
      <c r="C18" s="96"/>
      <c r="D18" s="30">
        <v>30467.44</v>
      </c>
      <c r="E18" s="32"/>
      <c r="F18" s="15">
        <v>3758.2</v>
      </c>
      <c r="G18" s="15">
        <v>5384.322</v>
      </c>
      <c r="H18" s="16">
        <v>6388.94</v>
      </c>
      <c r="I18" s="15">
        <v>2996.6</v>
      </c>
      <c r="J18" s="15">
        <v>6784.402</v>
      </c>
      <c r="K18" s="15">
        <v>6764.76</v>
      </c>
      <c r="L18" s="15">
        <f>7333.57+1.56114</f>
        <v>7335.1311399999995</v>
      </c>
      <c r="M18" s="15">
        <v>2200</v>
      </c>
      <c r="N18" s="26">
        <v>0</v>
      </c>
      <c r="O18" s="26">
        <v>0</v>
      </c>
      <c r="P18" s="15">
        <v>6201.03</v>
      </c>
      <c r="Q18" s="34">
        <f t="shared" si="0"/>
        <v>47813.38514</v>
      </c>
    </row>
    <row r="19" spans="1:17" ht="12.75">
      <c r="A19" s="14" t="s">
        <v>14</v>
      </c>
      <c r="B19" s="94">
        <v>43038.04</v>
      </c>
      <c r="C19" s="96"/>
      <c r="D19" s="30">
        <v>45168</v>
      </c>
      <c r="E19" s="32"/>
      <c r="F19" s="15">
        <v>3758.2</v>
      </c>
      <c r="G19" s="15">
        <f>5384.322+5573</f>
        <v>10957.322</v>
      </c>
      <c r="H19" s="16">
        <v>6388.94</v>
      </c>
      <c r="I19" s="15">
        <v>1000</v>
      </c>
      <c r="J19" s="15">
        <v>6784.402</v>
      </c>
      <c r="K19" s="15">
        <v>6764.76</v>
      </c>
      <c r="L19" s="15">
        <v>3.26034</v>
      </c>
      <c r="M19" s="15">
        <v>0</v>
      </c>
      <c r="N19" s="26">
        <v>1695</v>
      </c>
      <c r="O19" s="26">
        <v>29688</v>
      </c>
      <c r="P19" s="15">
        <v>6201.03</v>
      </c>
      <c r="Q19" s="34">
        <f t="shared" si="0"/>
        <v>73240.91434</v>
      </c>
    </row>
    <row r="20" spans="1:17" ht="12.75">
      <c r="A20" s="14" t="s">
        <v>15</v>
      </c>
      <c r="B20" s="94">
        <v>35706.01</v>
      </c>
      <c r="C20" s="96"/>
      <c r="D20" s="30">
        <v>62036.26</v>
      </c>
      <c r="E20" s="32"/>
      <c r="F20" s="15">
        <v>3758.2</v>
      </c>
      <c r="G20" s="15">
        <v>5384.322</v>
      </c>
      <c r="H20" s="16">
        <v>6388.94</v>
      </c>
      <c r="I20" s="15">
        <v>1000</v>
      </c>
      <c r="J20" s="15">
        <v>6784.402</v>
      </c>
      <c r="K20" s="15">
        <v>6764.76</v>
      </c>
      <c r="L20" s="15">
        <f>2227.92+0.96</f>
        <v>2228.88</v>
      </c>
      <c r="M20" s="15">
        <v>538</v>
      </c>
      <c r="N20" s="26">
        <f>9775+7739</f>
        <v>17514</v>
      </c>
      <c r="O20" s="26">
        <v>0</v>
      </c>
      <c r="P20" s="15">
        <v>6201.03</v>
      </c>
      <c r="Q20" s="34">
        <f t="shared" si="0"/>
        <v>56562.534</v>
      </c>
    </row>
    <row r="21" spans="1:17" ht="12.75">
      <c r="A21" s="14" t="s">
        <v>3</v>
      </c>
      <c r="B21" s="94">
        <v>37931.7</v>
      </c>
      <c r="C21" s="96"/>
      <c r="D21" s="30">
        <v>30666</v>
      </c>
      <c r="E21" s="32"/>
      <c r="F21" s="15">
        <v>3758.2</v>
      </c>
      <c r="G21" s="15">
        <v>5384.322</v>
      </c>
      <c r="H21" s="16">
        <v>6388.94</v>
      </c>
      <c r="I21" s="15">
        <v>1000</v>
      </c>
      <c r="J21" s="15">
        <v>6784.402</v>
      </c>
      <c r="K21" s="15">
        <v>6764.76</v>
      </c>
      <c r="L21" s="15">
        <v>3.17</v>
      </c>
      <c r="M21" s="15">
        <v>4000</v>
      </c>
      <c r="N21" s="26">
        <v>0</v>
      </c>
      <c r="O21" s="26">
        <v>0</v>
      </c>
      <c r="P21" s="15">
        <v>6201.03</v>
      </c>
      <c r="Q21" s="34">
        <f t="shared" si="0"/>
        <v>40284.824</v>
      </c>
    </row>
    <row r="22" spans="1:17" ht="12.75">
      <c r="A22" s="14" t="s">
        <v>4</v>
      </c>
      <c r="B22" s="94">
        <v>35706.01</v>
      </c>
      <c r="C22" s="96"/>
      <c r="D22" s="30">
        <v>28873.81</v>
      </c>
      <c r="E22" s="32"/>
      <c r="F22" s="15">
        <v>3758.2</v>
      </c>
      <c r="G22" s="15">
        <v>5384.322</v>
      </c>
      <c r="H22" s="16">
        <v>6388.94</v>
      </c>
      <c r="I22" s="15">
        <v>1000</v>
      </c>
      <c r="J22" s="15">
        <v>6784.402</v>
      </c>
      <c r="K22" s="15">
        <v>6764.76</v>
      </c>
      <c r="L22" s="15">
        <v>2.85</v>
      </c>
      <c r="M22" s="15">
        <v>1500</v>
      </c>
      <c r="N22" s="26">
        <v>863</v>
      </c>
      <c r="O22" s="26">
        <v>0</v>
      </c>
      <c r="P22" s="15">
        <v>6201.03</v>
      </c>
      <c r="Q22" s="34">
        <f t="shared" si="0"/>
        <v>38647.504</v>
      </c>
    </row>
    <row r="23" spans="1:17" ht="12.75">
      <c r="A23" s="14" t="s">
        <v>44</v>
      </c>
      <c r="B23" s="94">
        <v>35705.7</v>
      </c>
      <c r="C23" s="96"/>
      <c r="D23" s="30">
        <v>35705.7</v>
      </c>
      <c r="E23" s="32"/>
      <c r="F23" s="15">
        <v>3758.2</v>
      </c>
      <c r="G23" s="15">
        <v>5384.322</v>
      </c>
      <c r="H23" s="16">
        <v>6388.94</v>
      </c>
      <c r="I23" s="15">
        <v>1000</v>
      </c>
      <c r="J23" s="15">
        <v>6784.402</v>
      </c>
      <c r="K23" s="15">
        <v>6764.76</v>
      </c>
      <c r="L23" s="15">
        <v>3924.11</v>
      </c>
      <c r="M23" s="15">
        <v>0</v>
      </c>
      <c r="N23" s="26">
        <v>576</v>
      </c>
      <c r="O23" s="26">
        <v>0</v>
      </c>
      <c r="P23" s="15">
        <v>6201.03</v>
      </c>
      <c r="Q23" s="34">
        <f t="shared" si="0"/>
        <v>40781.764</v>
      </c>
    </row>
    <row r="24" spans="1:17" ht="12.75">
      <c r="A24" s="14" t="s">
        <v>45</v>
      </c>
      <c r="B24" s="94">
        <v>39627.61</v>
      </c>
      <c r="C24" s="96"/>
      <c r="D24" s="30">
        <v>30090.99</v>
      </c>
      <c r="E24" s="32"/>
      <c r="F24" s="15">
        <v>3758.2</v>
      </c>
      <c r="G24" s="15">
        <v>5384.322</v>
      </c>
      <c r="H24" s="16">
        <v>6388.94</v>
      </c>
      <c r="I24" s="15">
        <v>2250</v>
      </c>
      <c r="J24" s="15">
        <v>6784.402</v>
      </c>
      <c r="K24" s="15">
        <v>6764.76</v>
      </c>
      <c r="L24" s="15">
        <v>2.944</v>
      </c>
      <c r="M24" s="15">
        <v>4492</v>
      </c>
      <c r="N24" s="26">
        <v>0</v>
      </c>
      <c r="O24" s="26">
        <v>0</v>
      </c>
      <c r="P24" s="15">
        <v>6201.03</v>
      </c>
      <c r="Q24" s="34">
        <f t="shared" si="0"/>
        <v>42026.598</v>
      </c>
    </row>
    <row r="25" spans="1:17" ht="12.75">
      <c r="A25" s="14" t="s">
        <v>46</v>
      </c>
      <c r="B25" s="94">
        <v>35705.99</v>
      </c>
      <c r="C25" s="96"/>
      <c r="D25" s="30">
        <v>49645.09</v>
      </c>
      <c r="E25" s="32"/>
      <c r="F25" s="15">
        <v>3758.2</v>
      </c>
      <c r="G25" s="15">
        <v>5384.322</v>
      </c>
      <c r="H25" s="16">
        <v>6388.94</v>
      </c>
      <c r="I25" s="15">
        <v>3300</v>
      </c>
      <c r="J25" s="15">
        <v>6784.402</v>
      </c>
      <c r="K25" s="15">
        <v>6764.76</v>
      </c>
      <c r="L25" s="15">
        <v>0.33488</v>
      </c>
      <c r="M25" s="15">
        <v>0</v>
      </c>
      <c r="N25" s="26">
        <v>0</v>
      </c>
      <c r="O25" s="26">
        <v>0</v>
      </c>
      <c r="P25" s="15">
        <v>6201.03</v>
      </c>
      <c r="Q25" s="34">
        <f t="shared" si="0"/>
        <v>38581.988880000004</v>
      </c>
    </row>
    <row r="26" spans="1:17" ht="12.75">
      <c r="A26" s="14" t="s">
        <v>47</v>
      </c>
      <c r="B26" s="94">
        <v>35703.37</v>
      </c>
      <c r="C26" s="96"/>
      <c r="D26" s="30">
        <v>35493.28</v>
      </c>
      <c r="E26" s="32"/>
      <c r="F26" s="15">
        <v>3758.2</v>
      </c>
      <c r="G26" s="15">
        <v>5384.322</v>
      </c>
      <c r="H26" s="16">
        <v>6388.94</v>
      </c>
      <c r="I26" s="15">
        <v>3300</v>
      </c>
      <c r="J26" s="15">
        <v>6784.402</v>
      </c>
      <c r="K26" s="15">
        <v>6764.76</v>
      </c>
      <c r="L26" s="15">
        <v>0.228</v>
      </c>
      <c r="M26" s="15">
        <v>1500</v>
      </c>
      <c r="N26" s="26">
        <v>0</v>
      </c>
      <c r="O26" s="26">
        <v>0</v>
      </c>
      <c r="P26" s="15">
        <v>6201.03</v>
      </c>
      <c r="Q26" s="34">
        <f t="shared" si="0"/>
        <v>40081.882</v>
      </c>
    </row>
    <row r="27" spans="1:17" ht="24">
      <c r="A27" s="18" t="s">
        <v>48</v>
      </c>
      <c r="B27" s="94">
        <v>0</v>
      </c>
      <c r="C27" s="96"/>
      <c r="D27" s="30">
        <f>900+900+900+900</f>
        <v>3600</v>
      </c>
      <c r="E27" s="24"/>
      <c r="F27" s="15"/>
      <c r="G27" s="15"/>
      <c r="H27" s="15"/>
      <c r="I27" s="15"/>
      <c r="J27" s="15"/>
      <c r="K27" s="15"/>
      <c r="L27" s="15"/>
      <c r="M27" s="15"/>
      <c r="N27" s="26"/>
      <c r="O27" s="26"/>
      <c r="P27" s="15"/>
      <c r="Q27" s="17"/>
    </row>
    <row r="28" spans="1:17" ht="24">
      <c r="A28" s="18" t="s">
        <v>8</v>
      </c>
      <c r="B28" s="94">
        <v>0</v>
      </c>
      <c r="C28" s="96"/>
      <c r="D28" s="30">
        <f>2514.24+2514.24+2514.24+2514.24</f>
        <v>10056.96</v>
      </c>
      <c r="E28" s="24"/>
      <c r="F28" s="15"/>
      <c r="G28" s="15"/>
      <c r="H28" s="15"/>
      <c r="I28" s="15"/>
      <c r="J28" s="15"/>
      <c r="K28" s="15"/>
      <c r="L28" s="15"/>
      <c r="M28" s="15"/>
      <c r="N28" s="26"/>
      <c r="O28" s="26"/>
      <c r="P28" s="15"/>
      <c r="Q28" s="17"/>
    </row>
    <row r="29" spans="1:17" ht="12.75">
      <c r="A29" s="19" t="s">
        <v>2</v>
      </c>
      <c r="B29" s="99">
        <f>SUM(B15:B28)</f>
        <v>450573.33</v>
      </c>
      <c r="C29" s="100"/>
      <c r="D29" s="25">
        <f>SUM(D15:D28)</f>
        <v>437026.2800000001</v>
      </c>
      <c r="E29" s="20"/>
      <c r="F29" s="20">
        <f aca="true" t="shared" si="1" ref="F29:Q29">SUM(F15:F28)</f>
        <v>45098.399999999994</v>
      </c>
      <c r="G29" s="20">
        <f t="shared" si="1"/>
        <v>70184.864</v>
      </c>
      <c r="H29" s="20">
        <f t="shared" si="1"/>
        <v>76667.28000000001</v>
      </c>
      <c r="I29" s="20">
        <f t="shared" si="1"/>
        <v>25836.4</v>
      </c>
      <c r="J29" s="20">
        <f t="shared" si="1"/>
        <v>81412.82400000001</v>
      </c>
      <c r="K29" s="20">
        <f t="shared" si="1"/>
        <v>81177.12</v>
      </c>
      <c r="L29" s="20">
        <f t="shared" si="1"/>
        <v>22137.888359999994</v>
      </c>
      <c r="M29" s="20">
        <f t="shared" si="1"/>
        <v>27490</v>
      </c>
      <c r="N29" s="25">
        <f t="shared" si="1"/>
        <v>32907</v>
      </c>
      <c r="O29" s="25">
        <f t="shared" si="1"/>
        <v>30200</v>
      </c>
      <c r="P29" s="20">
        <f t="shared" si="1"/>
        <v>74412.36</v>
      </c>
      <c r="Q29" s="35">
        <f t="shared" si="1"/>
        <v>567524.13636</v>
      </c>
    </row>
    <row r="30" spans="1:17" ht="12.7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 t="s">
        <v>49</v>
      </c>
      <c r="P30" s="53">
        <f>E13+D29-Q29</f>
        <v>-115857.67035999987</v>
      </c>
      <c r="Q30" s="53"/>
    </row>
    <row r="31" spans="2:4" ht="12.75">
      <c r="B31" t="s">
        <v>16</v>
      </c>
      <c r="C31">
        <v>13260</v>
      </c>
      <c r="D31" t="s">
        <v>56</v>
      </c>
    </row>
    <row r="32" spans="1:4" ht="12.75">
      <c r="A32" s="42"/>
      <c r="B32" t="s">
        <v>13</v>
      </c>
      <c r="C32">
        <v>2200</v>
      </c>
      <c r="D32" t="s">
        <v>58</v>
      </c>
    </row>
    <row r="33" spans="2:17" ht="12.75">
      <c r="B33" t="s">
        <v>15</v>
      </c>
      <c r="C33">
        <v>538</v>
      </c>
      <c r="D33" t="s">
        <v>58</v>
      </c>
      <c r="J33" s="36" t="s">
        <v>16</v>
      </c>
      <c r="K33" s="37">
        <v>0</v>
      </c>
      <c r="L33" s="37" t="s">
        <v>17</v>
      </c>
      <c r="M33" s="36">
        <v>1.61</v>
      </c>
      <c r="N33" s="36" t="s">
        <v>53</v>
      </c>
      <c r="P33" s="33"/>
      <c r="Q33" s="33"/>
    </row>
    <row r="34" spans="2:17" ht="12.75">
      <c r="B34" s="42" t="s">
        <v>3</v>
      </c>
      <c r="C34" s="42">
        <v>4000</v>
      </c>
      <c r="D34" s="42" t="s">
        <v>60</v>
      </c>
      <c r="E34" s="42"/>
      <c r="J34" s="36" t="s">
        <v>11</v>
      </c>
      <c r="K34" s="37">
        <v>0</v>
      </c>
      <c r="L34" s="37" t="s">
        <v>17</v>
      </c>
      <c r="M34" s="36">
        <v>1.85</v>
      </c>
      <c r="N34" s="36" t="s">
        <v>53</v>
      </c>
      <c r="P34" s="2"/>
      <c r="Q34" s="38"/>
    </row>
    <row r="35" spans="2:17" ht="12.75">
      <c r="B35" s="42" t="s">
        <v>4</v>
      </c>
      <c r="C35" s="42">
        <v>1500</v>
      </c>
      <c r="D35" s="42" t="s">
        <v>61</v>
      </c>
      <c r="E35" s="38"/>
      <c r="J35" s="36" t="s">
        <v>12</v>
      </c>
      <c r="K35" s="37">
        <v>8633.19</v>
      </c>
      <c r="L35" s="37" t="s">
        <v>17</v>
      </c>
      <c r="M35" s="36">
        <v>0.33</v>
      </c>
      <c r="N35" s="36" t="s">
        <v>53</v>
      </c>
      <c r="Q35" s="33"/>
    </row>
    <row r="36" spans="2:14" ht="12.75">
      <c r="B36" s="42" t="s">
        <v>7</v>
      </c>
      <c r="C36">
        <v>4492</v>
      </c>
      <c r="D36" s="42" t="s">
        <v>62</v>
      </c>
      <c r="J36" s="36" t="s">
        <v>13</v>
      </c>
      <c r="K36" s="37">
        <v>7333.57</v>
      </c>
      <c r="L36" s="37" t="s">
        <v>17</v>
      </c>
      <c r="M36" s="36">
        <v>1.56114</v>
      </c>
      <c r="N36" s="36" t="s">
        <v>53</v>
      </c>
    </row>
    <row r="37" spans="2:15" ht="12.75">
      <c r="B37" s="42" t="s">
        <v>10</v>
      </c>
      <c r="C37">
        <v>1500</v>
      </c>
      <c r="D37" t="s">
        <v>63</v>
      </c>
      <c r="E37" s="38"/>
      <c r="J37" s="36" t="s">
        <v>14</v>
      </c>
      <c r="K37" s="37">
        <v>0</v>
      </c>
      <c r="L37" s="37" t="s">
        <v>17</v>
      </c>
      <c r="M37" s="36">
        <v>3.26034</v>
      </c>
      <c r="N37" s="36" t="s">
        <v>53</v>
      </c>
      <c r="O37" s="33"/>
    </row>
    <row r="38" spans="10:14" ht="12.75">
      <c r="J38" s="36" t="s">
        <v>15</v>
      </c>
      <c r="K38" s="37">
        <v>2227.92</v>
      </c>
      <c r="L38" s="37" t="s">
        <v>17</v>
      </c>
      <c r="M38" s="36">
        <v>0.96</v>
      </c>
      <c r="N38" s="36" t="s">
        <v>53</v>
      </c>
    </row>
    <row r="39" spans="10:14" ht="12.75">
      <c r="J39" s="36" t="s">
        <v>3</v>
      </c>
      <c r="K39" s="37">
        <v>0</v>
      </c>
      <c r="L39" s="37" t="s">
        <v>17</v>
      </c>
      <c r="M39" s="36">
        <v>3.17</v>
      </c>
      <c r="N39" s="36" t="s">
        <v>53</v>
      </c>
    </row>
    <row r="40" spans="10:14" ht="12.75">
      <c r="J40" s="36" t="s">
        <v>4</v>
      </c>
      <c r="K40" s="37">
        <v>0</v>
      </c>
      <c r="L40" s="37" t="s">
        <v>17</v>
      </c>
      <c r="M40" s="36">
        <v>2.85</v>
      </c>
      <c r="N40" s="36" t="s">
        <v>53</v>
      </c>
    </row>
    <row r="41" spans="10:17" ht="12.75">
      <c r="J41" s="36" t="s">
        <v>6</v>
      </c>
      <c r="K41" s="36">
        <v>3924.11</v>
      </c>
      <c r="L41" s="37" t="s">
        <v>17</v>
      </c>
      <c r="M41" s="36">
        <v>0</v>
      </c>
      <c r="N41" s="36" t="s">
        <v>53</v>
      </c>
      <c r="Q41" s="38"/>
    </row>
    <row r="42" spans="10:14" ht="12.75">
      <c r="J42" s="36" t="s">
        <v>7</v>
      </c>
      <c r="K42" s="36">
        <v>0</v>
      </c>
      <c r="L42" s="37" t="s">
        <v>17</v>
      </c>
      <c r="M42" s="36">
        <v>2.944</v>
      </c>
      <c r="N42" s="36" t="s">
        <v>53</v>
      </c>
    </row>
    <row r="43" spans="10:14" ht="12.75">
      <c r="J43" s="36" t="s">
        <v>9</v>
      </c>
      <c r="K43" s="36">
        <v>0</v>
      </c>
      <c r="L43" s="37" t="s">
        <v>17</v>
      </c>
      <c r="M43" s="36">
        <v>0.33488</v>
      </c>
      <c r="N43" s="36" t="s">
        <v>53</v>
      </c>
    </row>
    <row r="44" spans="10:17" ht="12.75">
      <c r="J44" s="36" t="s">
        <v>10</v>
      </c>
      <c r="K44" s="36">
        <v>0</v>
      </c>
      <c r="L44" s="37" t="s">
        <v>17</v>
      </c>
      <c r="M44" s="36">
        <v>0.228</v>
      </c>
      <c r="N44" s="36" t="s">
        <v>53</v>
      </c>
      <c r="Q44" s="33"/>
    </row>
    <row r="45" spans="11:17" ht="12.75">
      <c r="K45" s="38"/>
      <c r="M45" s="38"/>
      <c r="Q45" s="38"/>
    </row>
  </sheetData>
  <sheetProtection/>
  <mergeCells count="45">
    <mergeCell ref="B6:B7"/>
    <mergeCell ref="G6:G7"/>
    <mergeCell ref="H6:H7"/>
    <mergeCell ref="A2:Q2"/>
    <mergeCell ref="A3:Q3"/>
    <mergeCell ref="A4:E4"/>
    <mergeCell ref="F4:P4"/>
    <mergeCell ref="B5:E5"/>
    <mergeCell ref="C6:C7"/>
    <mergeCell ref="D6:D7"/>
    <mergeCell ref="Q5:Q7"/>
    <mergeCell ref="P5:P7"/>
    <mergeCell ref="I6:I7"/>
    <mergeCell ref="J6:J7"/>
    <mergeCell ref="K6:K7"/>
    <mergeCell ref="L6:M6"/>
    <mergeCell ref="N10:O10"/>
    <mergeCell ref="F5:M5"/>
    <mergeCell ref="A11:E11"/>
    <mergeCell ref="A12:E12"/>
    <mergeCell ref="F12:Q12"/>
    <mergeCell ref="A13:D13"/>
    <mergeCell ref="A9:D9"/>
    <mergeCell ref="E6:E7"/>
    <mergeCell ref="F6:F7"/>
    <mergeCell ref="N5:O6"/>
    <mergeCell ref="B14:C14"/>
    <mergeCell ref="A10:D10"/>
    <mergeCell ref="F10:M10"/>
    <mergeCell ref="B26:C26"/>
    <mergeCell ref="B15:C15"/>
    <mergeCell ref="B16:C16"/>
    <mergeCell ref="B17:C17"/>
    <mergeCell ref="B18:C18"/>
    <mergeCell ref="B19:C19"/>
    <mergeCell ref="B20:C20"/>
    <mergeCell ref="B21:C21"/>
    <mergeCell ref="B27:C27"/>
    <mergeCell ref="B28:C28"/>
    <mergeCell ref="B29:C29"/>
    <mergeCell ref="P30:Q30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2021-09-20T07:31:53Z</cp:lastPrinted>
  <dcterms:created xsi:type="dcterms:W3CDTF">1996-10-08T23:32:33Z</dcterms:created>
  <dcterms:modified xsi:type="dcterms:W3CDTF">2023-02-09T13:16:19Z</dcterms:modified>
  <cp:category/>
  <cp:version/>
  <cp:contentType/>
  <cp:contentStatus/>
</cp:coreProperties>
</file>