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22" sheetId="1" r:id="rId1"/>
  </sheets>
  <definedNames>
    <definedName name="_xlnm.Print_Area" localSheetId="0">'2022'!$A$2:$Q$29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G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3537-компенсация при расчете</t>
        </r>
      </text>
    </comment>
    <comment ref="M19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покос</t>
        </r>
      </text>
    </comment>
    <comment ref="G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3182-компенсация при увольнении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1777,73-замена эл.питания в теплоузле
1713,6-покос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элемента питания на тепловычислителе</t>
        </r>
      </text>
    </comment>
    <comment ref="J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3183,78-компенсация при увольнении</t>
        </r>
      </text>
    </comment>
  </commentList>
</comments>
</file>

<file path=xl/sharedStrings.xml><?xml version="1.0" encoding="utf-8"?>
<sst xmlns="http://schemas.openxmlformats.org/spreadsheetml/2006/main" count="91" uniqueCount="59">
  <si>
    <t>Содержание</t>
  </si>
  <si>
    <t>ремонт</t>
  </si>
  <si>
    <t>итого</t>
  </si>
  <si>
    <t>ИТОГО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</si>
  <si>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</si>
  <si>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</si>
  <si>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</si>
  <si>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</si>
  <si>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</si>
  <si>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</si>
  <si>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</si>
  <si>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</si>
  <si>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</si>
  <si>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</si>
  <si>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июнь</t>
  </si>
  <si>
    <t>январь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</si>
  <si>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</si>
  <si>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</si>
  <si>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</si>
  <si>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</si>
  <si>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</si>
  <si>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</si>
  <si>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</si>
  <si>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</si>
  <si>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</si>
  <si>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</si>
  <si>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</si>
  <si>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</si>
  <si>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</si>
  <si>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</si>
  <si>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</si>
  <si>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</si>
  <si>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</si>
  <si>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</si>
  <si>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</si>
  <si>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</si>
  <si>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</si>
  <si>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</si>
  <si>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</si>
  <si>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</si>
  <si>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</si>
  <si>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</si>
  <si>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</si>
  <si>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</si>
  <si>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</si>
  <si>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</si>
  <si>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</si>
  <si>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</si>
  <si>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</si>
  <si>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</si>
  <si>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</si>
  <si>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</si>
  <si>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</si>
  <si>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</si>
  <si>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Информация о доходах и расходах по дому __Сеченова 3__на 2022год.</t>
  </si>
  <si>
    <t>замена эл.питания в теплоузле</t>
  </si>
  <si>
    <t>покос 19.07</t>
  </si>
  <si>
    <t>замена элемента питания на тепловычислителе</t>
  </si>
  <si>
    <t>с ноября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</si>
</sst>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_р_."/>
    <numFmt numFmtId="181" formatCode="#,##0_р_."/>
    <numFmt numFmtId="182" formatCode="#,##0.000_р_."/>
    <numFmt numFmtId="183" formatCode="0.0"/>
    <numFmt numFmtId="184" formatCode="#,##0&quot;р.&quot;"/>
    <numFmt numFmtId="185" formatCode="#,##0.00&quot;р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174" fontId="2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174" fontId="10" fillId="34" borderId="10" xfId="0" applyNumberFormat="1" applyFont="1" applyFill="1" applyBorder="1" applyAlignment="1">
      <alignment/>
    </xf>
    <xf numFmtId="174" fontId="10" fillId="7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10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2" fillId="13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1" fillId="32" borderId="10" xfId="0" applyNumberFormat="1" applyFont="1" applyFill="1" applyBorder="1" applyAlignment="1">
      <alignment wrapText="1"/>
    </xf>
    <xf numFmtId="17" fontId="6" fillId="33" borderId="0" xfId="0" applyNumberFormat="1" applyFont="1" applyFill="1" applyBorder="1" applyAlignment="1">
      <alignment horizontal="left"/>
    </xf>
    <xf numFmtId="174" fontId="2" fillId="0" borderId="0" xfId="0" applyNumberFormat="1" applyFont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11" fillId="34" borderId="16" xfId="0" applyNumberFormat="1" applyFont="1" applyFill="1" applyBorder="1" applyAlignment="1">
      <alignment wrapText="1"/>
    </xf>
    <xf numFmtId="4" fontId="6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right" vertical="top" wrapText="1"/>
    </xf>
    <xf numFmtId="2" fontId="8" fillId="34" borderId="10" xfId="0" applyNumberFormat="1" applyFont="1" applyFill="1" applyBorder="1" applyAlignment="1">
      <alignment vertical="top" wrapText="1"/>
    </xf>
    <xf numFmtId="2" fontId="8" fillId="34" borderId="13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74" fontId="9" fillId="0" borderId="18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74" fontId="2" fillId="36" borderId="16" xfId="0" applyNumberFormat="1" applyFont="1" applyFill="1" applyBorder="1" applyAlignment="1">
      <alignment horizontal="center"/>
    </xf>
    <xf numFmtId="174" fontId="2" fillId="36" borderId="15" xfId="0" applyNumberFormat="1" applyFont="1" applyFill="1" applyBorder="1" applyAlignment="1">
      <alignment horizontal="center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2" fontId="2" fillId="34" borderId="17" xfId="0" applyNumberFormat="1" applyFont="1" applyFill="1" applyBorder="1" applyAlignment="1">
      <alignment horizontal="center" vertical="top"/>
    </xf>
    <xf numFmtId="2" fontId="2" fillId="34" borderId="15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42"/>
  <sheetViews>
    <sheetView tabSelected="1" workbookViewId="0" topLeftCell="A10">
      <selection activeCell="F34" sqref="F34"/>
    </sheetView>
  </sheetViews>
  <sheetFormatPr defaultColWidth="9.00390625" defaultRowHeight="12.75"/>
  <cols>
    <col min="2" max="3" width="9.125" style="0" customWidth="1"/>
    <col min="14" max="14" width="9.75390625" style="0" customWidth="1"/>
  </cols>
  <sheetData>
    <row r="2" spans="1:17" ht="15.7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2.75">
      <c r="A4" s="56"/>
      <c r="B4" s="53"/>
      <c r="C4" s="53"/>
      <c r="D4" s="53"/>
      <c r="E4" s="95"/>
      <c r="F4" s="82" t="s">
        <v>17</v>
      </c>
      <c r="G4" s="51"/>
      <c r="H4" s="51"/>
      <c r="I4" s="51"/>
      <c r="J4" s="51"/>
      <c r="K4" s="51"/>
      <c r="L4" s="51"/>
      <c r="M4" s="51"/>
      <c r="N4" s="51"/>
      <c r="O4" s="51"/>
      <c r="P4" s="52"/>
      <c r="Q4" s="1"/>
    </row>
    <row r="5" spans="1:17" ht="12.75">
      <c r="A5" s="4"/>
      <c r="B5" s="96" t="s">
        <v>18</v>
      </c>
      <c r="C5" s="97"/>
      <c r="D5" s="97"/>
      <c r="E5" s="98"/>
      <c r="F5" s="57" t="s">
        <v>0</v>
      </c>
      <c r="G5" s="58"/>
      <c r="H5" s="58"/>
      <c r="I5" s="58"/>
      <c r="J5" s="58"/>
      <c r="K5" s="58"/>
      <c r="L5" s="58"/>
      <c r="M5" s="58"/>
      <c r="N5" s="59" t="s">
        <v>19</v>
      </c>
      <c r="O5" s="60"/>
      <c r="P5" s="63" t="s">
        <v>20</v>
      </c>
      <c r="Q5" s="66" t="s">
        <v>3</v>
      </c>
    </row>
    <row r="6" spans="1:17" ht="12.75">
      <c r="A6" s="5"/>
      <c r="B6" s="49" t="s">
        <v>21</v>
      </c>
      <c r="C6" s="49" t="s">
        <v>1</v>
      </c>
      <c r="D6" s="49" t="s">
        <v>46</v>
      </c>
      <c r="E6" s="71" t="s">
        <v>2</v>
      </c>
      <c r="F6" s="69" t="s">
        <v>22</v>
      </c>
      <c r="G6" s="69" t="s">
        <v>52</v>
      </c>
      <c r="H6" s="69" t="s">
        <v>23</v>
      </c>
      <c r="I6" s="69" t="s">
        <v>24</v>
      </c>
      <c r="J6" s="69" t="s">
        <v>25</v>
      </c>
      <c r="K6" s="69" t="s">
        <v>53</v>
      </c>
      <c r="L6" s="73" t="s">
        <v>26</v>
      </c>
      <c r="M6" s="75"/>
      <c r="N6" s="61"/>
      <c r="O6" s="62"/>
      <c r="P6" s="64"/>
      <c r="Q6" s="67"/>
    </row>
    <row r="7" spans="1:17" ht="73.5">
      <c r="A7" s="7"/>
      <c r="B7" s="50"/>
      <c r="C7" s="50"/>
      <c r="D7" s="50"/>
      <c r="E7" s="72"/>
      <c r="F7" s="70"/>
      <c r="G7" s="70"/>
      <c r="H7" s="70"/>
      <c r="I7" s="70"/>
      <c r="J7" s="70"/>
      <c r="K7" s="70"/>
      <c r="L7" s="26" t="s">
        <v>47</v>
      </c>
      <c r="M7" s="26" t="s">
        <v>49</v>
      </c>
      <c r="N7" s="6" t="s">
        <v>27</v>
      </c>
      <c r="O7" s="6" t="s">
        <v>28</v>
      </c>
      <c r="P7" s="65"/>
      <c r="Q7" s="68"/>
    </row>
    <row r="8" spans="1:17" ht="12.75">
      <c r="A8" s="35" t="s">
        <v>48</v>
      </c>
      <c r="B8" s="33">
        <v>10</v>
      </c>
      <c r="C8" s="33">
        <v>3.4</v>
      </c>
      <c r="D8" s="33">
        <v>1.6</v>
      </c>
      <c r="E8" s="9">
        <f>SUM(B8:D8)</f>
        <v>15</v>
      </c>
      <c r="F8" s="41">
        <v>2</v>
      </c>
      <c r="G8" s="41">
        <v>0</v>
      </c>
      <c r="H8" s="41">
        <v>3.4</v>
      </c>
      <c r="I8" s="41">
        <v>0.82</v>
      </c>
      <c r="J8" s="41">
        <v>1.68</v>
      </c>
      <c r="K8" s="41">
        <v>3.6</v>
      </c>
      <c r="L8" s="41">
        <v>0</v>
      </c>
      <c r="M8" s="41">
        <v>0</v>
      </c>
      <c r="N8" s="22">
        <v>0.1</v>
      </c>
      <c r="O8" s="22">
        <v>0.1</v>
      </c>
      <c r="P8" s="42">
        <v>3.3</v>
      </c>
      <c r="Q8" s="23">
        <f>SUM(F8:P8)</f>
        <v>15</v>
      </c>
    </row>
    <row r="9" spans="1:17" ht="12.75">
      <c r="A9" s="44"/>
      <c r="B9" s="103" t="s">
        <v>58</v>
      </c>
      <c r="C9" s="103"/>
      <c r="D9" s="104"/>
      <c r="E9" s="45">
        <v>20</v>
      </c>
      <c r="F9" s="46">
        <v>1.6</v>
      </c>
      <c r="G9" s="46">
        <v>4.78</v>
      </c>
      <c r="H9" s="46">
        <v>3.2</v>
      </c>
      <c r="I9" s="46">
        <v>0.82</v>
      </c>
      <c r="J9" s="46">
        <v>3.02</v>
      </c>
      <c r="K9" s="46">
        <v>3.6</v>
      </c>
      <c r="L9" s="46">
        <v>0</v>
      </c>
      <c r="M9" s="46">
        <v>0.08</v>
      </c>
      <c r="N9" s="47">
        <v>0.1</v>
      </c>
      <c r="O9" s="47">
        <v>0.1</v>
      </c>
      <c r="P9" s="48">
        <v>2.7</v>
      </c>
      <c r="Q9" s="48">
        <f>SUM(F9:P9)</f>
        <v>20.000000000000004</v>
      </c>
    </row>
    <row r="10" spans="1:17" ht="24">
      <c r="A10" s="99" t="s">
        <v>29</v>
      </c>
      <c r="B10" s="100"/>
      <c r="C10" s="100"/>
      <c r="D10" s="101"/>
      <c r="E10" s="9">
        <v>1616.55</v>
      </c>
      <c r="F10" s="73" t="s">
        <v>30</v>
      </c>
      <c r="G10" s="74"/>
      <c r="H10" s="74"/>
      <c r="I10" s="74"/>
      <c r="J10" s="74"/>
      <c r="K10" s="74"/>
      <c r="L10" s="74"/>
      <c r="M10" s="75"/>
      <c r="N10" s="76" t="s">
        <v>31</v>
      </c>
      <c r="O10" s="77"/>
      <c r="P10" s="8" t="s">
        <v>32</v>
      </c>
      <c r="Q10" s="8"/>
    </row>
    <row r="11" spans="1:17" ht="12.75">
      <c r="A11" s="78"/>
      <c r="B11" s="79"/>
      <c r="C11" s="79"/>
      <c r="D11" s="79"/>
      <c r="E11" s="80"/>
      <c r="F11" s="10">
        <f>E10*F8</f>
        <v>3233.1</v>
      </c>
      <c r="G11" s="10">
        <f>G8*E10</f>
        <v>0</v>
      </c>
      <c r="H11" s="10">
        <f>E10*H8</f>
        <v>5496.2699999999995</v>
      </c>
      <c r="I11" s="10">
        <f>E10*I8</f>
        <v>1325.571</v>
      </c>
      <c r="J11" s="10">
        <f>E10*J8</f>
        <v>2715.8039999999996</v>
      </c>
      <c r="K11" s="10">
        <f>K8*E10</f>
        <v>5819.58</v>
      </c>
      <c r="L11" s="10">
        <v>0</v>
      </c>
      <c r="M11" s="10">
        <f>M9*E10</f>
        <v>129.324</v>
      </c>
      <c r="N11" s="10">
        <f>N8*E10</f>
        <v>161.655</v>
      </c>
      <c r="O11" s="10">
        <f>O8*E10</f>
        <v>161.655</v>
      </c>
      <c r="P11" s="10">
        <f>P9*E10</f>
        <v>4364.685</v>
      </c>
      <c r="Q11" s="10">
        <f>F11+G11+H11+I11+J11+K11+L11+M11+N11+O11+P11</f>
        <v>23407.643999999997</v>
      </c>
    </row>
    <row r="12" spans="1:17" ht="12.75">
      <c r="A12" s="92" t="s">
        <v>33</v>
      </c>
      <c r="B12" s="92"/>
      <c r="C12" s="92"/>
      <c r="D12" s="92"/>
      <c r="E12" s="93"/>
      <c r="F12" s="81" t="s">
        <v>34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1:17" ht="12.75">
      <c r="A13" s="83" t="s">
        <v>35</v>
      </c>
      <c r="B13" s="83"/>
      <c r="C13" s="83"/>
      <c r="D13" s="84"/>
      <c r="E13" s="11">
        <v>70121.27840000001</v>
      </c>
      <c r="F13" s="38"/>
      <c r="G13" s="39"/>
      <c r="H13" s="12"/>
      <c r="I13" s="39"/>
      <c r="J13" s="39"/>
      <c r="K13" s="39"/>
      <c r="L13" s="39"/>
      <c r="M13" s="39"/>
      <c r="N13" s="39"/>
      <c r="O13" s="39"/>
      <c r="P13" s="39"/>
      <c r="Q13" s="40"/>
    </row>
    <row r="14" spans="1:17" ht="12.75">
      <c r="A14" s="27"/>
      <c r="B14" s="91" t="s">
        <v>45</v>
      </c>
      <c r="C14" s="91"/>
      <c r="D14" s="28" t="s">
        <v>33</v>
      </c>
      <c r="E14" s="29" t="s">
        <v>16</v>
      </c>
      <c r="F14" s="38"/>
      <c r="G14" s="39"/>
      <c r="H14" s="12"/>
      <c r="I14" s="39"/>
      <c r="J14" s="39"/>
      <c r="K14" s="39"/>
      <c r="L14" s="39"/>
      <c r="M14" s="39"/>
      <c r="N14" s="39"/>
      <c r="O14" s="39"/>
      <c r="P14" s="39"/>
      <c r="Q14" s="40"/>
    </row>
    <row r="15" spans="1:17" ht="12.75">
      <c r="A15" s="13" t="s">
        <v>36</v>
      </c>
      <c r="B15" s="85">
        <v>26884.52</v>
      </c>
      <c r="C15" s="102"/>
      <c r="D15" s="30">
        <v>20206.83</v>
      </c>
      <c r="E15" s="31"/>
      <c r="F15" s="14">
        <f>F8*E10</f>
        <v>3233.1</v>
      </c>
      <c r="G15" s="14">
        <f>4194.036+3537</f>
        <v>7731.036</v>
      </c>
      <c r="H15" s="15">
        <f>H8*E10</f>
        <v>5496.2699999999995</v>
      </c>
      <c r="I15" s="14">
        <v>2881.6</v>
      </c>
      <c r="J15" s="14">
        <v>4884.765</v>
      </c>
      <c r="K15" s="14">
        <f>K8*E10</f>
        <v>5819.58</v>
      </c>
      <c r="L15" s="14">
        <v>936.1</v>
      </c>
      <c r="M15" s="14">
        <v>0</v>
      </c>
      <c r="N15" s="25">
        <v>0</v>
      </c>
      <c r="O15" s="25">
        <v>0</v>
      </c>
      <c r="P15" s="14">
        <f>P8*E10</f>
        <v>5334.615</v>
      </c>
      <c r="Q15" s="16">
        <f aca="true" t="shared" si="0" ref="Q15:Q26">SUM(F15:P15)</f>
        <v>36317.06599999999</v>
      </c>
    </row>
    <row r="16" spans="1:17" ht="12.75">
      <c r="A16" s="13" t="s">
        <v>37</v>
      </c>
      <c r="B16" s="85">
        <v>25184.41</v>
      </c>
      <c r="C16" s="86"/>
      <c r="D16" s="30">
        <v>30357.6</v>
      </c>
      <c r="E16" s="31"/>
      <c r="F16" s="14">
        <v>3233.1</v>
      </c>
      <c r="G16" s="14">
        <v>4194.036</v>
      </c>
      <c r="H16" s="15">
        <v>5496.2699999999995</v>
      </c>
      <c r="I16" s="14">
        <v>2881.6</v>
      </c>
      <c r="J16" s="14">
        <v>4884.765</v>
      </c>
      <c r="K16" s="14">
        <v>5819.58</v>
      </c>
      <c r="L16" s="14">
        <v>1032.24</v>
      </c>
      <c r="M16" s="14">
        <v>0</v>
      </c>
      <c r="N16" s="25">
        <v>0</v>
      </c>
      <c r="O16" s="25">
        <v>0</v>
      </c>
      <c r="P16" s="14">
        <v>5334.615</v>
      </c>
      <c r="Q16" s="16">
        <f t="shared" si="0"/>
        <v>32876.206000000006</v>
      </c>
    </row>
    <row r="17" spans="1:17" ht="12.75">
      <c r="A17" s="13" t="s">
        <v>12</v>
      </c>
      <c r="B17" s="85">
        <v>25280.41</v>
      </c>
      <c r="C17" s="86"/>
      <c r="D17" s="30">
        <v>21417.39</v>
      </c>
      <c r="E17" s="31"/>
      <c r="F17" s="14">
        <v>3233.1</v>
      </c>
      <c r="G17" s="14">
        <v>4194.036</v>
      </c>
      <c r="H17" s="15">
        <v>5496.2699999999995</v>
      </c>
      <c r="I17" s="14">
        <v>2881.6</v>
      </c>
      <c r="J17" s="14">
        <v>4884.765</v>
      </c>
      <c r="K17" s="14">
        <v>5819.58</v>
      </c>
      <c r="L17" s="14">
        <v>2464.22</v>
      </c>
      <c r="M17" s="14">
        <v>0</v>
      </c>
      <c r="N17" s="25">
        <v>0</v>
      </c>
      <c r="O17" s="25">
        <v>0</v>
      </c>
      <c r="P17" s="14">
        <v>5334.615</v>
      </c>
      <c r="Q17" s="16">
        <f t="shared" si="0"/>
        <v>34308.186</v>
      </c>
    </row>
    <row r="18" spans="1:17" ht="12.75">
      <c r="A18" s="13" t="s">
        <v>38</v>
      </c>
      <c r="B18" s="85">
        <v>26712.53</v>
      </c>
      <c r="C18" s="86"/>
      <c r="D18" s="30">
        <v>21888.17</v>
      </c>
      <c r="E18" s="31"/>
      <c r="F18" s="14">
        <v>3233.1</v>
      </c>
      <c r="G18" s="14">
        <v>4194.036</v>
      </c>
      <c r="H18" s="15">
        <v>5496.2699999999995</v>
      </c>
      <c r="I18" s="14">
        <v>2881.6</v>
      </c>
      <c r="J18" s="14">
        <v>4884.765</v>
      </c>
      <c r="K18" s="14">
        <v>5819.58</v>
      </c>
      <c r="L18" s="14">
        <v>1017.06</v>
      </c>
      <c r="M18" s="14">
        <v>0</v>
      </c>
      <c r="N18" s="25">
        <v>0</v>
      </c>
      <c r="O18" s="25">
        <v>0</v>
      </c>
      <c r="P18" s="14">
        <v>5334.615</v>
      </c>
      <c r="Q18" s="16">
        <f t="shared" si="0"/>
        <v>32861.026000000005</v>
      </c>
    </row>
    <row r="19" spans="1:17" ht="12.75">
      <c r="A19" s="13" t="s">
        <v>4</v>
      </c>
      <c r="B19" s="85">
        <v>25265.4</v>
      </c>
      <c r="C19" s="86"/>
      <c r="D19" s="30">
        <v>20853.59</v>
      </c>
      <c r="E19" s="31"/>
      <c r="F19" s="14">
        <v>3233.1</v>
      </c>
      <c r="G19" s="14">
        <v>4194.036</v>
      </c>
      <c r="H19" s="15">
        <v>5496.2699999999995</v>
      </c>
      <c r="I19" s="14">
        <v>0</v>
      </c>
      <c r="J19" s="14">
        <v>4884.765</v>
      </c>
      <c r="K19" s="14">
        <v>5819.58</v>
      </c>
      <c r="L19" s="14">
        <v>485.76</v>
      </c>
      <c r="M19" s="14">
        <v>1713.6</v>
      </c>
      <c r="N19" s="25">
        <v>0</v>
      </c>
      <c r="O19" s="25">
        <v>0</v>
      </c>
      <c r="P19" s="14">
        <v>5334.615</v>
      </c>
      <c r="Q19" s="16">
        <f t="shared" si="0"/>
        <v>31161.725999999995</v>
      </c>
    </row>
    <row r="20" spans="1:17" ht="12.75">
      <c r="A20" s="13" t="s">
        <v>14</v>
      </c>
      <c r="B20" s="85">
        <v>24734.03</v>
      </c>
      <c r="C20" s="86"/>
      <c r="D20" s="30">
        <v>28668.32</v>
      </c>
      <c r="E20" s="31"/>
      <c r="F20" s="14">
        <v>3233.1</v>
      </c>
      <c r="G20" s="14">
        <v>3182</v>
      </c>
      <c r="H20" s="15">
        <v>5496.2699999999995</v>
      </c>
      <c r="I20" s="14">
        <v>0</v>
      </c>
      <c r="J20" s="14">
        <v>4884.765</v>
      </c>
      <c r="K20" s="14">
        <v>5819.58</v>
      </c>
      <c r="L20" s="14">
        <v>394.68</v>
      </c>
      <c r="M20" s="14">
        <v>0</v>
      </c>
      <c r="N20" s="25">
        <v>7494</v>
      </c>
      <c r="O20" s="25">
        <v>0</v>
      </c>
      <c r="P20" s="14">
        <v>5334.615</v>
      </c>
      <c r="Q20" s="16">
        <f t="shared" si="0"/>
        <v>35839.009999999995</v>
      </c>
    </row>
    <row r="21" spans="1:17" ht="12.75">
      <c r="A21" s="13" t="s">
        <v>5</v>
      </c>
      <c r="B21" s="85">
        <v>24642.85</v>
      </c>
      <c r="C21" s="86"/>
      <c r="D21" s="30">
        <v>24279.01</v>
      </c>
      <c r="E21" s="31"/>
      <c r="F21" s="14">
        <v>3233.1</v>
      </c>
      <c r="G21" s="14">
        <v>0</v>
      </c>
      <c r="H21" s="15">
        <v>5496.2699999999995</v>
      </c>
      <c r="I21" s="14">
        <v>0</v>
      </c>
      <c r="J21" s="14">
        <v>4884.765</v>
      </c>
      <c r="K21" s="14">
        <v>5819.58</v>
      </c>
      <c r="L21" s="14">
        <v>1139.25</v>
      </c>
      <c r="M21" s="14">
        <v>0</v>
      </c>
      <c r="N21" s="25">
        <v>0</v>
      </c>
      <c r="O21" s="25">
        <v>0</v>
      </c>
      <c r="P21" s="14">
        <v>5334.615</v>
      </c>
      <c r="Q21" s="16">
        <f t="shared" si="0"/>
        <v>25907.579999999994</v>
      </c>
    </row>
    <row r="22" spans="1:17" ht="12.75">
      <c r="A22" s="13" t="s">
        <v>6</v>
      </c>
      <c r="B22" s="85">
        <v>25387.46</v>
      </c>
      <c r="C22" s="86"/>
      <c r="D22" s="30">
        <v>19712.87</v>
      </c>
      <c r="E22" s="31"/>
      <c r="F22" s="14">
        <v>3233.1</v>
      </c>
      <c r="G22" s="14">
        <v>0</v>
      </c>
      <c r="H22" s="15">
        <v>5496.2699999999995</v>
      </c>
      <c r="I22" s="14">
        <v>0</v>
      </c>
      <c r="J22" s="14">
        <v>4884.765</v>
      </c>
      <c r="K22" s="14">
        <v>5819.58</v>
      </c>
      <c r="L22" s="14">
        <v>750.75</v>
      </c>
      <c r="M22" s="14">
        <f>1777.73+1713.6</f>
        <v>3491.33</v>
      </c>
      <c r="N22" s="25">
        <v>0</v>
      </c>
      <c r="O22" s="25">
        <v>0</v>
      </c>
      <c r="P22" s="14">
        <v>5334.615</v>
      </c>
      <c r="Q22" s="16">
        <f t="shared" si="0"/>
        <v>29010.409999999996</v>
      </c>
    </row>
    <row r="23" spans="1:17" ht="12.75">
      <c r="A23" s="13" t="s">
        <v>39</v>
      </c>
      <c r="B23" s="85">
        <v>24998.97</v>
      </c>
      <c r="C23" s="86"/>
      <c r="D23" s="30">
        <v>26101.1</v>
      </c>
      <c r="E23" s="31"/>
      <c r="F23" s="14">
        <v>3233.1</v>
      </c>
      <c r="G23" s="14">
        <v>0</v>
      </c>
      <c r="H23" s="15">
        <v>5496.2699999999995</v>
      </c>
      <c r="I23" s="14">
        <v>0</v>
      </c>
      <c r="J23" s="14">
        <f>4884.765+3183.78</f>
        <v>8068.545</v>
      </c>
      <c r="K23" s="14">
        <v>5819.58</v>
      </c>
      <c r="L23" s="14">
        <v>0</v>
      </c>
      <c r="M23" s="14">
        <v>1500</v>
      </c>
      <c r="N23" s="25">
        <v>0</v>
      </c>
      <c r="O23" s="25">
        <v>0</v>
      </c>
      <c r="P23" s="14">
        <v>5334.615</v>
      </c>
      <c r="Q23" s="16">
        <f t="shared" si="0"/>
        <v>29452.11</v>
      </c>
    </row>
    <row r="24" spans="1:17" ht="12.75">
      <c r="A24" s="13" t="s">
        <v>40</v>
      </c>
      <c r="B24" s="85">
        <v>24248.25</v>
      </c>
      <c r="C24" s="86"/>
      <c r="D24" s="30">
        <v>23614.12</v>
      </c>
      <c r="E24" s="31"/>
      <c r="F24" s="14">
        <v>3233.1</v>
      </c>
      <c r="G24" s="14">
        <v>5526.9</v>
      </c>
      <c r="H24" s="15">
        <v>5496.2699999999995</v>
      </c>
      <c r="I24" s="14">
        <v>2250</v>
      </c>
      <c r="J24" s="14">
        <v>4884.765</v>
      </c>
      <c r="K24" s="14">
        <v>5819.58</v>
      </c>
      <c r="L24" s="14">
        <v>1039.5</v>
      </c>
      <c r="M24" s="14">
        <v>0</v>
      </c>
      <c r="N24" s="25">
        <v>0</v>
      </c>
      <c r="O24" s="25">
        <v>0</v>
      </c>
      <c r="P24" s="14">
        <v>5334.615</v>
      </c>
      <c r="Q24" s="16">
        <f t="shared" si="0"/>
        <v>33584.729999999996</v>
      </c>
    </row>
    <row r="25" spans="1:17" ht="12.75">
      <c r="A25" s="13" t="s">
        <v>41</v>
      </c>
      <c r="B25" s="85">
        <v>25287.67</v>
      </c>
      <c r="C25" s="86"/>
      <c r="D25" s="30">
        <v>25068.12</v>
      </c>
      <c r="E25" s="31"/>
      <c r="F25" s="14">
        <f>F9*E10</f>
        <v>2586.48</v>
      </c>
      <c r="G25" s="14">
        <v>5526.9</v>
      </c>
      <c r="H25" s="15">
        <f>H9*E10</f>
        <v>5172.96</v>
      </c>
      <c r="I25" s="14">
        <v>3300</v>
      </c>
      <c r="J25" s="14">
        <f>J9*E10</f>
        <v>4881.981</v>
      </c>
      <c r="K25" s="14">
        <v>5819.58</v>
      </c>
      <c r="L25" s="14">
        <v>1989.75</v>
      </c>
      <c r="M25" s="14">
        <v>0</v>
      </c>
      <c r="N25" s="25">
        <v>0</v>
      </c>
      <c r="O25" s="25">
        <v>0</v>
      </c>
      <c r="P25" s="14">
        <v>5334.615</v>
      </c>
      <c r="Q25" s="16">
        <f t="shared" si="0"/>
        <v>34612.265999999996</v>
      </c>
    </row>
    <row r="26" spans="1:17" ht="12.75">
      <c r="A26" s="13" t="s">
        <v>42</v>
      </c>
      <c r="B26" s="85">
        <v>26238.09</v>
      </c>
      <c r="C26" s="86"/>
      <c r="D26" s="30">
        <v>24359.37</v>
      </c>
      <c r="E26" s="31"/>
      <c r="F26" s="14">
        <v>2586.48</v>
      </c>
      <c r="G26" s="14">
        <v>5526.9</v>
      </c>
      <c r="H26" s="15">
        <f>H10*E11</f>
        <v>0</v>
      </c>
      <c r="I26" s="14">
        <v>3300</v>
      </c>
      <c r="J26" s="14">
        <v>4881.981</v>
      </c>
      <c r="K26" s="14">
        <v>5819.58</v>
      </c>
      <c r="L26" s="14">
        <v>2712.25</v>
      </c>
      <c r="M26" s="14">
        <v>0</v>
      </c>
      <c r="N26" s="25">
        <v>0</v>
      </c>
      <c r="O26" s="25">
        <v>0</v>
      </c>
      <c r="P26" s="14">
        <v>5334.615</v>
      </c>
      <c r="Q26" s="16">
        <f t="shared" si="0"/>
        <v>30161.805999999997</v>
      </c>
    </row>
    <row r="27" spans="1:17" ht="12.75">
      <c r="A27" s="17" t="s">
        <v>2</v>
      </c>
      <c r="B27" s="87">
        <f>SUM(B15:B26)</f>
        <v>304864.59</v>
      </c>
      <c r="C27" s="88"/>
      <c r="D27" s="24">
        <f>SUM(D15:D26)</f>
        <v>286526.49</v>
      </c>
      <c r="E27" s="18"/>
      <c r="F27" s="18">
        <f aca="true" t="shared" si="1" ref="F27:Q27">SUM(F15:F26)</f>
        <v>37503.96</v>
      </c>
      <c r="G27" s="18">
        <f t="shared" si="1"/>
        <v>44269.880000000005</v>
      </c>
      <c r="H27" s="18">
        <f t="shared" si="1"/>
        <v>60135.65999999998</v>
      </c>
      <c r="I27" s="18">
        <f t="shared" si="1"/>
        <v>20376.4</v>
      </c>
      <c r="J27" s="18">
        <f t="shared" si="1"/>
        <v>61795.392</v>
      </c>
      <c r="K27" s="18">
        <f t="shared" si="1"/>
        <v>69834.96</v>
      </c>
      <c r="L27" s="18">
        <f t="shared" si="1"/>
        <v>13961.56</v>
      </c>
      <c r="M27" s="18">
        <f t="shared" si="1"/>
        <v>6704.93</v>
      </c>
      <c r="N27" s="24">
        <f t="shared" si="1"/>
        <v>7494</v>
      </c>
      <c r="O27" s="24">
        <f t="shared" si="1"/>
        <v>0</v>
      </c>
      <c r="P27" s="18">
        <f t="shared" si="1"/>
        <v>64015.37999999998</v>
      </c>
      <c r="Q27" s="19">
        <f t="shared" si="1"/>
        <v>386092.1219999999</v>
      </c>
    </row>
    <row r="28" spans="1:17" ht="12.75">
      <c r="A28" s="2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1" t="s">
        <v>43</v>
      </c>
      <c r="P28" s="54">
        <f>SUM(E13+D27-Q27)</f>
        <v>-29444.353599999915</v>
      </c>
      <c r="Q28" s="54"/>
    </row>
    <row r="29" spans="1:4" ht="12.75">
      <c r="A29" s="36"/>
      <c r="B29" t="s">
        <v>4</v>
      </c>
      <c r="C29">
        <v>1713.6</v>
      </c>
      <c r="D29" t="s">
        <v>44</v>
      </c>
    </row>
    <row r="30" spans="2:15" ht="12.75">
      <c r="B30" t="s">
        <v>6</v>
      </c>
      <c r="C30">
        <v>1777.73</v>
      </c>
      <c r="D30" t="s">
        <v>55</v>
      </c>
      <c r="K30" s="32" t="s">
        <v>15</v>
      </c>
      <c r="L30" s="32">
        <v>0</v>
      </c>
      <c r="M30" s="32" t="s">
        <v>50</v>
      </c>
      <c r="N30" s="32">
        <v>936.1</v>
      </c>
      <c r="O30" s="32" t="s">
        <v>51</v>
      </c>
    </row>
    <row r="31" spans="3:15" ht="12.75">
      <c r="C31">
        <v>1713.6</v>
      </c>
      <c r="D31" t="s">
        <v>56</v>
      </c>
      <c r="K31" s="32" t="s">
        <v>11</v>
      </c>
      <c r="L31" s="32">
        <v>0</v>
      </c>
      <c r="M31" s="32" t="s">
        <v>50</v>
      </c>
      <c r="N31" s="32">
        <v>1032.24</v>
      </c>
      <c r="O31" s="32" t="s">
        <v>51</v>
      </c>
    </row>
    <row r="32" spans="1:15" ht="12.75">
      <c r="A32" s="36"/>
      <c r="B32" t="s">
        <v>7</v>
      </c>
      <c r="C32">
        <v>1500</v>
      </c>
      <c r="D32" t="s">
        <v>57</v>
      </c>
      <c r="K32" s="32" t="s">
        <v>12</v>
      </c>
      <c r="L32" s="32">
        <v>0</v>
      </c>
      <c r="M32" s="32" t="s">
        <v>50</v>
      </c>
      <c r="N32" s="32">
        <v>2464.22</v>
      </c>
      <c r="O32" s="32" t="s">
        <v>51</v>
      </c>
    </row>
    <row r="33" spans="11:15" ht="12.75">
      <c r="K33" s="32" t="s">
        <v>13</v>
      </c>
      <c r="L33" s="32">
        <v>0</v>
      </c>
      <c r="M33" s="32" t="s">
        <v>50</v>
      </c>
      <c r="N33" s="32">
        <v>1017.06</v>
      </c>
      <c r="O33" s="32" t="s">
        <v>51</v>
      </c>
    </row>
    <row r="34" spans="6:15" ht="12.75">
      <c r="F34" s="43"/>
      <c r="K34" s="32" t="s">
        <v>4</v>
      </c>
      <c r="L34" s="32">
        <v>0</v>
      </c>
      <c r="M34" s="32" t="s">
        <v>50</v>
      </c>
      <c r="N34" s="32">
        <v>485.76</v>
      </c>
      <c r="O34" s="32" t="s">
        <v>51</v>
      </c>
    </row>
    <row r="35" spans="11:15" ht="12.75">
      <c r="K35" s="32" t="s">
        <v>14</v>
      </c>
      <c r="L35" s="32">
        <v>0</v>
      </c>
      <c r="M35" s="32" t="s">
        <v>50</v>
      </c>
      <c r="N35" s="32">
        <v>394.68</v>
      </c>
      <c r="O35" s="32" t="s">
        <v>51</v>
      </c>
    </row>
    <row r="36" spans="5:15" ht="12.75">
      <c r="E36" s="34"/>
      <c r="F36" s="3"/>
      <c r="K36" s="32" t="s">
        <v>5</v>
      </c>
      <c r="L36" s="32">
        <v>0</v>
      </c>
      <c r="M36" s="32" t="s">
        <v>50</v>
      </c>
      <c r="N36" s="32">
        <v>1139.25</v>
      </c>
      <c r="O36" s="32" t="s">
        <v>51</v>
      </c>
    </row>
    <row r="37" spans="5:15" ht="12.75">
      <c r="E37" s="34"/>
      <c r="K37" s="32" t="s">
        <v>6</v>
      </c>
      <c r="L37" s="32">
        <v>0</v>
      </c>
      <c r="M37" s="32" t="s">
        <v>50</v>
      </c>
      <c r="N37" s="32">
        <v>750.75</v>
      </c>
      <c r="O37" s="32" t="s">
        <v>51</v>
      </c>
    </row>
    <row r="38" spans="11:15" ht="12.75">
      <c r="K38" s="32" t="s">
        <v>7</v>
      </c>
      <c r="L38" s="32">
        <v>0</v>
      </c>
      <c r="M38" s="32" t="s">
        <v>50</v>
      </c>
      <c r="N38" s="32">
        <v>0</v>
      </c>
      <c r="O38" s="32" t="s">
        <v>51</v>
      </c>
    </row>
    <row r="39" spans="11:15" ht="12.75">
      <c r="K39" s="32" t="s">
        <v>8</v>
      </c>
      <c r="L39" s="32">
        <v>0</v>
      </c>
      <c r="M39" s="32" t="s">
        <v>50</v>
      </c>
      <c r="N39" s="32">
        <v>1039.5</v>
      </c>
      <c r="O39" s="32" t="s">
        <v>51</v>
      </c>
    </row>
    <row r="40" spans="11:15" ht="12.75">
      <c r="K40" s="32" t="s">
        <v>9</v>
      </c>
      <c r="L40" s="32">
        <v>0</v>
      </c>
      <c r="M40" s="32" t="s">
        <v>50</v>
      </c>
      <c r="N40" s="32">
        <v>1989.75</v>
      </c>
      <c r="O40" s="32" t="s">
        <v>51</v>
      </c>
    </row>
    <row r="41" spans="11:15" ht="12.75">
      <c r="K41" s="32" t="s">
        <v>10</v>
      </c>
      <c r="L41" s="32">
        <v>0</v>
      </c>
      <c r="M41" s="32" t="s">
        <v>50</v>
      </c>
      <c r="N41" s="32">
        <v>2712.25</v>
      </c>
      <c r="O41" s="32" t="s">
        <v>51</v>
      </c>
    </row>
    <row r="42" ht="12.75">
      <c r="N42" s="37"/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N5:O6"/>
    <mergeCell ref="P5:P7"/>
    <mergeCell ref="I6:I7"/>
    <mergeCell ref="J6:J7"/>
    <mergeCell ref="K6:K7"/>
    <mergeCell ref="L6:M6"/>
    <mergeCell ref="A10:D10"/>
    <mergeCell ref="F10:M10"/>
    <mergeCell ref="C6:C7"/>
    <mergeCell ref="D6:D7"/>
    <mergeCell ref="E6:E7"/>
    <mergeCell ref="F6:F7"/>
    <mergeCell ref="B9:D9"/>
    <mergeCell ref="B17:C17"/>
    <mergeCell ref="B18:C18"/>
    <mergeCell ref="B19:C19"/>
    <mergeCell ref="B20:C20"/>
    <mergeCell ref="N10:O10"/>
    <mergeCell ref="A11:E11"/>
    <mergeCell ref="A12:E12"/>
    <mergeCell ref="F12:Q12"/>
    <mergeCell ref="A13:D13"/>
    <mergeCell ref="B14:C14"/>
    <mergeCell ref="B15:C15"/>
    <mergeCell ref="B27:C27"/>
    <mergeCell ref="P28:Q28"/>
    <mergeCell ref="B21:C21"/>
    <mergeCell ref="B22:C22"/>
    <mergeCell ref="B23:C23"/>
    <mergeCell ref="B24:C24"/>
    <mergeCell ref="B25:C25"/>
    <mergeCell ref="B26:C26"/>
    <mergeCell ref="B16:C16"/>
  </mergeCells>
  <printOptions/>
  <pageMargins left="0.125" right="0.09375" top="0.75" bottom="0.75" header="0.3" footer="0.3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2022-10-18T07:45:45Z</cp:lastPrinted>
  <dcterms:created xsi:type="dcterms:W3CDTF">2007-02-04T12:22:59Z</dcterms:created>
  <dcterms:modified xsi:type="dcterms:W3CDTF">2023-02-09T13:02:14Z</dcterms:modified>
  <cp:category/>
  <cp:version/>
  <cp:contentType/>
  <cp:contentStatus/>
</cp:coreProperties>
</file>