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3515" windowHeight="4725" firstSheet="1" activeTab="1"/>
  </bookViews>
  <sheets>
    <sheet name="Лист1" sheetId="1" state="hidden" r:id="rId1"/>
    <sheet name="2022" sheetId="2" r:id="rId2"/>
  </sheets>
  <definedNames>
    <definedName name="_xlnm.Print_Area" localSheetId="1">'2022'!$B$31:$Q$43</definedName>
  </definedNames>
  <calcPr fullCalcOnLoad="1"/>
</workbook>
</file>

<file path=xl/comments2.xml><?xml version="1.0" encoding="utf-8"?>
<comments xmlns="http://schemas.openxmlformats.org/spreadsheetml/2006/main">
  <authors>
    <author>User</author>
    <author>den</author>
  </authors>
  <commentList>
    <comment ref="N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1500-замена элемента питания на ВПС</t>
        </r>
      </text>
    </comment>
    <comment ref="N19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покос</t>
        </r>
      </text>
    </comment>
    <comment ref="N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1863,99-обслуживание газового оборудования</t>
        </r>
      </text>
    </comment>
    <comment ref="N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4760-покос</t>
        </r>
      </text>
    </comment>
    <comment ref="N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3000-ремонт проводной сети аудидомофонной системы 1под.</t>
        </r>
      </text>
    </comment>
    <comment ref="K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3307,55-компенсация при расчете</t>
        </r>
      </text>
    </comment>
  </commentList>
</comments>
</file>

<file path=xl/sharedStrings.xml><?xml version="1.0" encoding="utf-8"?>
<sst xmlns="http://schemas.openxmlformats.org/spreadsheetml/2006/main" count="97" uniqueCount="63">
  <si>
    <t>май</t>
  </si>
  <si>
    <t>июнь</t>
  </si>
  <si>
    <t>июль</t>
  </si>
  <si>
    <t>Содержание</t>
  </si>
  <si>
    <t>август</t>
  </si>
  <si>
    <t>ремонт</t>
  </si>
  <si>
    <t>итого</t>
  </si>
  <si>
    <t>январь</t>
  </si>
  <si>
    <t>ИТОГО</t>
  </si>
  <si>
    <t>февраль</t>
  </si>
  <si>
    <t>март</t>
  </si>
  <si>
    <t>апрель</t>
  </si>
  <si>
    <t>сентябрь</t>
  </si>
  <si>
    <t>октябрь</t>
  </si>
  <si>
    <t>ноябрь</t>
  </si>
  <si>
    <t>декабрь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</si>
  <si>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</si>
  <si>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</si>
  <si>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</si>
  <si>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</si>
  <si>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</si>
  <si>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</si>
  <si>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</si>
  <si>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</si>
  <si>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</si>
  <si>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</si>
  <si>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</si>
  <si>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</si>
  <si>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</si>
  <si>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</si>
  <si>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</si>
  <si>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</si>
  <si>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</si>
  <si>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</si>
  <si>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</si>
  <si>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</si>
  <si>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</si>
  <si>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</si>
  <si>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</si>
  <si>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</si>
  <si>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</si>
  <si>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</si>
  <si>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</si>
  <si>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</si>
  <si>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</si>
  <si>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</si>
  <si>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</si>
  <si>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покос</t>
  </si>
  <si>
    <t>начислено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</si>
  <si>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</si>
  <si>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</si>
  <si>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</si>
  <si>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эл-во</t>
  </si>
  <si>
    <t>х/в</t>
  </si>
  <si>
    <t>общехозяйственные расходы</t>
  </si>
  <si>
    <t>Бобров Н.А.</t>
  </si>
  <si>
    <t>Информация о доходах и расходах по дому __Тургенева 15__на 2022год.</t>
  </si>
  <si>
    <t>замена элемента питания на ВПС</t>
  </si>
  <si>
    <t>Работы по уборке придомовой территории</t>
  </si>
  <si>
    <t>с 1 августа</t>
  </si>
  <si>
    <t>обслуживание газового оборудования</t>
  </si>
  <si>
    <t>покос 17.09</t>
  </si>
  <si>
    <t>ремонт проводной сети аудидомофонной системы 1под.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</si>
</sst>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[$-FC19]d\ mmmm\ yyyy\ &quot;г.&quot;"/>
    <numFmt numFmtId="176" formatCode="0.000"/>
    <numFmt numFmtId="177" formatCode="#,##0.000_р_."/>
    <numFmt numFmtId="178" formatCode="#,##0.0_р_."/>
    <numFmt numFmtId="179" formatCode="0.0"/>
    <numFmt numFmtId="180" formatCode="#,##0.0000_р_."/>
    <numFmt numFmtId="181" formatCode="#,##0.00000_р_.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_р_."/>
    <numFmt numFmtId="188" formatCode="#,##0&quot;р.&quot;"/>
    <numFmt numFmtId="189" formatCode="0.0000"/>
  </numFmts>
  <fonts count="47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4" fillId="32" borderId="11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5" fillId="33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5" fillId="12" borderId="10" xfId="0" applyNumberFormat="1" applyFont="1" applyFill="1" applyBorder="1" applyAlignment="1">
      <alignment horizontal="left" wrapText="1"/>
    </xf>
    <xf numFmtId="174" fontId="1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2" fillId="7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0" fontId="0" fillId="32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2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74" fontId="1" fillId="13" borderId="0" xfId="0" applyNumberFormat="1" applyFont="1" applyFill="1" applyBorder="1" applyAlignment="1">
      <alignment/>
    </xf>
    <xf numFmtId="0" fontId="8" fillId="32" borderId="10" xfId="0" applyNumberFormat="1" applyFont="1" applyFill="1" applyBorder="1" applyAlignment="1">
      <alignment wrapText="1"/>
    </xf>
    <xf numFmtId="4" fontId="1" fillId="32" borderId="10" xfId="0" applyNumberFormat="1" applyFont="1" applyFill="1" applyBorder="1" applyAlignment="1">
      <alignment horizontal="center"/>
    </xf>
    <xf numFmtId="2" fontId="0" fillId="13" borderId="17" xfId="0" applyNumberFormat="1" applyFont="1" applyFill="1" applyBorder="1" applyAlignment="1">
      <alignment horizontal="center" vertical="top" wrapText="1"/>
    </xf>
    <xf numFmtId="2" fontId="1" fillId="32" borderId="0" xfId="0" applyNumberFormat="1" applyFont="1" applyFill="1" applyBorder="1" applyAlignment="1">
      <alignment horizontal="right" vertical="top" wrapText="1"/>
    </xf>
    <xf numFmtId="2" fontId="4" fillId="32" borderId="0" xfId="0" applyNumberFormat="1" applyFont="1" applyFill="1" applyBorder="1" applyAlignment="1">
      <alignment horizontal="right" vertical="top" wrapText="1"/>
    </xf>
    <xf numFmtId="2" fontId="4" fillId="32" borderId="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8" fillId="34" borderId="17" xfId="0" applyNumberFormat="1" applyFont="1" applyFill="1" applyBorder="1" applyAlignment="1">
      <alignment wrapText="1"/>
    </xf>
    <xf numFmtId="2" fontId="1" fillId="34" borderId="15" xfId="0" applyNumberFormat="1" applyFont="1" applyFill="1" applyBorder="1" applyAlignment="1">
      <alignment horizontal="center" vertical="top"/>
    </xf>
    <xf numFmtId="2" fontId="1" fillId="34" borderId="18" xfId="0" applyNumberFormat="1" applyFont="1" applyFill="1" applyBorder="1" applyAlignment="1">
      <alignment horizontal="center" vertical="top"/>
    </xf>
    <xf numFmtId="4" fontId="1" fillId="34" borderId="10" xfId="0" applyNumberFormat="1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 vertical="top" wrapText="1"/>
    </xf>
    <xf numFmtId="2" fontId="4" fillId="34" borderId="13" xfId="0" applyNumberFormat="1" applyFont="1" applyFill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horizontal="right" vertical="top" wrapText="1"/>
    </xf>
    <xf numFmtId="2" fontId="1" fillId="34" borderId="10" xfId="0" applyNumberFormat="1" applyFont="1" applyFill="1" applyBorder="1" applyAlignment="1">
      <alignment vertical="top" wrapText="1"/>
    </xf>
    <xf numFmtId="2" fontId="1" fillId="36" borderId="10" xfId="0" applyNumberFormat="1" applyFont="1" applyFill="1" applyBorder="1" applyAlignment="1">
      <alignment horizontal="right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174" fontId="7" fillId="0" borderId="21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left" wrapText="1"/>
    </xf>
    <xf numFmtId="2" fontId="4" fillId="0" borderId="20" xfId="0" applyNumberFormat="1" applyFont="1" applyBorder="1" applyAlignment="1">
      <alignment horizontal="left" wrapText="1"/>
    </xf>
    <xf numFmtId="2" fontId="4" fillId="0" borderId="22" xfId="0" applyNumberFormat="1" applyFont="1" applyBorder="1" applyAlignment="1">
      <alignment horizontal="left" wrapText="1"/>
    </xf>
    <xf numFmtId="2" fontId="4" fillId="0" borderId="18" xfId="0" applyNumberFormat="1" applyFont="1" applyBorder="1" applyAlignment="1">
      <alignment horizontal="left" wrapText="1"/>
    </xf>
    <xf numFmtId="2" fontId="4" fillId="0" borderId="12" xfId="0" applyNumberFormat="1" applyFont="1" applyBorder="1" applyAlignment="1">
      <alignment horizontal="left" textRotation="90" wrapText="1"/>
    </xf>
    <xf numFmtId="2" fontId="4" fillId="0" borderId="23" xfId="0" applyNumberFormat="1" applyFont="1" applyBorder="1" applyAlignment="1">
      <alignment horizontal="left" textRotation="90" wrapText="1"/>
    </xf>
    <xf numFmtId="2" fontId="4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174" fontId="1" fillId="38" borderId="17" xfId="0" applyNumberFormat="1" applyFont="1" applyFill="1" applyBorder="1" applyAlignment="1">
      <alignment horizontal="center"/>
    </xf>
    <xf numFmtId="0" fontId="0" fillId="38" borderId="16" xfId="0" applyFill="1" applyBorder="1" applyAlignment="1">
      <alignment/>
    </xf>
    <xf numFmtId="174" fontId="1" fillId="38" borderId="16" xfId="0" applyNumberFormat="1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174" fontId="1" fillId="34" borderId="17" xfId="0" applyNumberFormat="1" applyFont="1" applyFill="1" applyBorder="1" applyAlignment="1">
      <alignment horizontal="center"/>
    </xf>
    <xf numFmtId="174" fontId="1" fillId="34" borderId="16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44"/>
  <sheetViews>
    <sheetView tabSelected="1" workbookViewId="0" topLeftCell="A4">
      <selection activeCell="I47" sqref="I47"/>
    </sheetView>
  </sheetViews>
  <sheetFormatPr defaultColWidth="9.00390625" defaultRowHeight="12.75"/>
  <cols>
    <col min="6" max="6" width="9.75390625" style="0" bestFit="1" customWidth="1"/>
    <col min="7" max="7" width="10.125" style="0" customWidth="1"/>
    <col min="8" max="8" width="10.00390625" style="0" customWidth="1"/>
    <col min="10" max="10" width="9.75390625" style="0" customWidth="1"/>
    <col min="12" max="12" width="9.75390625" style="0" customWidth="1"/>
    <col min="17" max="17" width="9.75390625" style="0" customWidth="1"/>
    <col min="21" max="21" width="11.00390625" style="0" customWidth="1"/>
  </cols>
  <sheetData>
    <row r="2" spans="1:18" ht="15.75">
      <c r="A2" s="84" t="s">
        <v>56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12.75">
      <c r="A4" s="57"/>
      <c r="B4" s="64"/>
      <c r="C4" s="64"/>
      <c r="D4" s="64"/>
      <c r="E4" s="58"/>
      <c r="F4" s="59" t="s">
        <v>18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0"/>
      <c r="R4" s="2"/>
    </row>
    <row r="5" spans="1:18" ht="12.75">
      <c r="A5" s="5"/>
      <c r="B5" s="86" t="s">
        <v>19</v>
      </c>
      <c r="C5" s="87"/>
      <c r="D5" s="87"/>
      <c r="E5" s="88"/>
      <c r="F5" s="89" t="s">
        <v>3</v>
      </c>
      <c r="G5" s="90"/>
      <c r="H5" s="90"/>
      <c r="I5" s="90"/>
      <c r="J5" s="90"/>
      <c r="K5" s="90"/>
      <c r="L5" s="90"/>
      <c r="M5" s="90"/>
      <c r="N5" s="90"/>
      <c r="O5" s="91" t="s">
        <v>20</v>
      </c>
      <c r="P5" s="92"/>
      <c r="Q5" s="95" t="s">
        <v>21</v>
      </c>
      <c r="R5" s="98" t="s">
        <v>8</v>
      </c>
    </row>
    <row r="6" spans="1:18" ht="12.75">
      <c r="A6" s="6"/>
      <c r="B6" s="61" t="s">
        <v>22</v>
      </c>
      <c r="C6" s="61" t="s">
        <v>5</v>
      </c>
      <c r="D6" s="61" t="s">
        <v>23</v>
      </c>
      <c r="E6" s="81" t="s">
        <v>6</v>
      </c>
      <c r="F6" s="79" t="s">
        <v>24</v>
      </c>
      <c r="G6" s="79" t="s">
        <v>58</v>
      </c>
      <c r="H6" s="79" t="s">
        <v>25</v>
      </c>
      <c r="I6" s="79" t="s">
        <v>26</v>
      </c>
      <c r="J6" s="79" t="s">
        <v>27</v>
      </c>
      <c r="K6" s="79" t="s">
        <v>28</v>
      </c>
      <c r="L6" s="79" t="s">
        <v>54</v>
      </c>
      <c r="M6" s="71" t="s">
        <v>29</v>
      </c>
      <c r="N6" s="73"/>
      <c r="O6" s="93"/>
      <c r="P6" s="94"/>
      <c r="Q6" s="96"/>
      <c r="R6" s="99"/>
    </row>
    <row r="7" spans="1:18" ht="84">
      <c r="A7" s="8"/>
      <c r="B7" s="62"/>
      <c r="C7" s="62"/>
      <c r="D7" s="62"/>
      <c r="E7" s="82"/>
      <c r="F7" s="80"/>
      <c r="G7" s="80"/>
      <c r="H7" s="80"/>
      <c r="I7" s="80"/>
      <c r="J7" s="80"/>
      <c r="K7" s="80"/>
      <c r="L7" s="80"/>
      <c r="M7" s="29" t="s">
        <v>49</v>
      </c>
      <c r="N7" s="29" t="s">
        <v>51</v>
      </c>
      <c r="O7" s="7" t="s">
        <v>30</v>
      </c>
      <c r="P7" s="7" t="s">
        <v>31</v>
      </c>
      <c r="Q7" s="97"/>
      <c r="R7" s="100"/>
    </row>
    <row r="8" spans="1:18" ht="12.75">
      <c r="A8" s="38" t="s">
        <v>50</v>
      </c>
      <c r="B8" s="30">
        <v>12.07</v>
      </c>
      <c r="C8" s="30">
        <v>1.33</v>
      </c>
      <c r="D8" s="30">
        <v>1.6</v>
      </c>
      <c r="E8" s="39">
        <f>SUM(B8:D8)</f>
        <v>15</v>
      </c>
      <c r="F8" s="44">
        <v>1.8</v>
      </c>
      <c r="G8" s="44">
        <v>0</v>
      </c>
      <c r="H8" s="44">
        <v>3</v>
      </c>
      <c r="I8" s="44">
        <v>0.22</v>
      </c>
      <c r="J8" s="44">
        <v>3.18</v>
      </c>
      <c r="K8" s="44">
        <v>0</v>
      </c>
      <c r="L8" s="44">
        <v>3.6</v>
      </c>
      <c r="M8" s="44">
        <v>0</v>
      </c>
      <c r="N8" s="44">
        <v>0</v>
      </c>
      <c r="O8" s="45">
        <v>0.1</v>
      </c>
      <c r="P8" s="45">
        <v>0.1</v>
      </c>
      <c r="Q8" s="46">
        <v>3</v>
      </c>
      <c r="R8" s="47">
        <f>SUM(F8:Q8)</f>
        <v>14.999999999999998</v>
      </c>
    </row>
    <row r="9" spans="1:18" ht="12.75">
      <c r="A9" s="48" t="s">
        <v>59</v>
      </c>
      <c r="B9" s="49"/>
      <c r="C9" s="49"/>
      <c r="D9" s="50"/>
      <c r="E9" s="51">
        <v>18.5</v>
      </c>
      <c r="F9" s="54">
        <v>1.8</v>
      </c>
      <c r="G9" s="54">
        <v>2.41</v>
      </c>
      <c r="H9" s="54">
        <v>3.2</v>
      </c>
      <c r="I9" s="54">
        <v>0.22</v>
      </c>
      <c r="J9" s="54">
        <v>3.18</v>
      </c>
      <c r="K9" s="56">
        <v>0</v>
      </c>
      <c r="L9" s="54">
        <v>3.6</v>
      </c>
      <c r="M9" s="54">
        <v>0</v>
      </c>
      <c r="N9" s="54">
        <v>0.09</v>
      </c>
      <c r="O9" s="55">
        <v>0.5</v>
      </c>
      <c r="P9" s="55">
        <v>0.5</v>
      </c>
      <c r="Q9" s="52">
        <v>3</v>
      </c>
      <c r="R9" s="53">
        <f>SUM(F9:Q9)</f>
        <v>18.5</v>
      </c>
    </row>
    <row r="10" spans="1:18" ht="12.75">
      <c r="A10" s="68" t="s">
        <v>32</v>
      </c>
      <c r="B10" s="69"/>
      <c r="C10" s="69"/>
      <c r="D10" s="70"/>
      <c r="E10" s="10">
        <v>3336.7</v>
      </c>
      <c r="F10" s="71" t="s">
        <v>33</v>
      </c>
      <c r="G10" s="72"/>
      <c r="H10" s="72"/>
      <c r="I10" s="72"/>
      <c r="J10" s="72"/>
      <c r="K10" s="72"/>
      <c r="L10" s="72"/>
      <c r="M10" s="72"/>
      <c r="N10" s="73"/>
      <c r="O10" s="74"/>
      <c r="P10" s="75"/>
      <c r="Q10" s="9" t="s">
        <v>34</v>
      </c>
      <c r="R10" s="9"/>
    </row>
    <row r="11" spans="1:18" ht="12.75">
      <c r="A11" s="76" t="s">
        <v>35</v>
      </c>
      <c r="B11" s="77"/>
      <c r="C11" s="77"/>
      <c r="D11" s="77"/>
      <c r="E11" s="78"/>
      <c r="F11" s="11">
        <f>E10*F8</f>
        <v>6006.0599999999995</v>
      </c>
      <c r="G11" s="11">
        <f>G9*E10</f>
        <v>8041.447</v>
      </c>
      <c r="H11" s="11">
        <f>H9*E10</f>
        <v>10677.44</v>
      </c>
      <c r="I11" s="11">
        <f>I8*E10</f>
        <v>734.074</v>
      </c>
      <c r="J11" s="11">
        <f>J8*E10</f>
        <v>10610.706</v>
      </c>
      <c r="K11" s="11">
        <f>K8*E10</f>
        <v>0</v>
      </c>
      <c r="L11" s="11">
        <f>E10*L8</f>
        <v>12012.119999999999</v>
      </c>
      <c r="M11" s="11">
        <v>0</v>
      </c>
      <c r="N11" s="11">
        <f>N9*E10</f>
        <v>300.303</v>
      </c>
      <c r="O11" s="11">
        <f>O9*E10</f>
        <v>1668.35</v>
      </c>
      <c r="P11" s="11">
        <f>P9*E10</f>
        <v>1668.35</v>
      </c>
      <c r="Q11" s="11">
        <f>E10*Q8</f>
        <v>10010.099999999999</v>
      </c>
      <c r="R11" s="11">
        <f>SUM(F11:Q11)</f>
        <v>61728.94999999999</v>
      </c>
    </row>
    <row r="12" spans="1:18" ht="12.75">
      <c r="A12" s="105" t="s">
        <v>36</v>
      </c>
      <c r="B12" s="105"/>
      <c r="C12" s="105"/>
      <c r="D12" s="105"/>
      <c r="E12" s="106"/>
      <c r="F12" s="65" t="s">
        <v>37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7"/>
    </row>
    <row r="13" spans="1:18" ht="12.75">
      <c r="A13" s="109" t="s">
        <v>38</v>
      </c>
      <c r="B13" s="109"/>
      <c r="C13" s="109"/>
      <c r="D13" s="110"/>
      <c r="E13" s="12">
        <v>-170672.67820000008</v>
      </c>
      <c r="F13" s="40"/>
      <c r="G13" s="13"/>
      <c r="H13" s="14"/>
      <c r="I13" s="13"/>
      <c r="J13" s="13"/>
      <c r="K13" s="13"/>
      <c r="L13" s="13"/>
      <c r="M13" s="13"/>
      <c r="N13" s="13"/>
      <c r="O13" s="13"/>
      <c r="P13" s="13"/>
      <c r="Q13" s="13"/>
      <c r="R13" s="15"/>
    </row>
    <row r="14" spans="1:18" ht="12.75">
      <c r="A14" s="31"/>
      <c r="B14" s="101" t="s">
        <v>48</v>
      </c>
      <c r="C14" s="101"/>
      <c r="D14" s="32" t="s">
        <v>36</v>
      </c>
      <c r="E14" s="33" t="s">
        <v>17</v>
      </c>
      <c r="F14" s="40"/>
      <c r="G14" s="13"/>
      <c r="H14" s="14"/>
      <c r="I14" s="13"/>
      <c r="J14" s="13"/>
      <c r="K14" s="13"/>
      <c r="L14" s="13"/>
      <c r="M14" s="13"/>
      <c r="N14" s="13"/>
      <c r="O14" s="13"/>
      <c r="P14" s="13"/>
      <c r="Q14" s="13"/>
      <c r="R14" s="15"/>
    </row>
    <row r="15" spans="1:18" ht="12.75">
      <c r="A15" s="16" t="s">
        <v>39</v>
      </c>
      <c r="B15" s="102">
        <v>42905.23</v>
      </c>
      <c r="C15" s="103"/>
      <c r="D15" s="34">
        <v>31221.94</v>
      </c>
      <c r="E15" s="35"/>
      <c r="F15" s="17">
        <f>F8*E10</f>
        <v>6006.0599999999995</v>
      </c>
      <c r="G15" s="17">
        <v>8059.662</v>
      </c>
      <c r="H15" s="18">
        <f>H8*E10</f>
        <v>10010.099999999999</v>
      </c>
      <c r="I15" s="17">
        <v>1861.6</v>
      </c>
      <c r="J15" s="17">
        <v>10621.135999999999</v>
      </c>
      <c r="K15" s="17">
        <v>9185.868</v>
      </c>
      <c r="L15" s="17">
        <f>L8*E10</f>
        <v>12012.119999999999</v>
      </c>
      <c r="M15" s="17">
        <f>742.64+602.14</f>
        <v>1344.78</v>
      </c>
      <c r="N15" s="17">
        <v>0</v>
      </c>
      <c r="O15" s="27">
        <v>0</v>
      </c>
      <c r="P15" s="27">
        <v>0</v>
      </c>
      <c r="Q15" s="17">
        <f>Q8*E10</f>
        <v>10010.099999999999</v>
      </c>
      <c r="R15" s="19">
        <f aca="true" t="shared" si="0" ref="R15:R26">SUM(F15:Q15)</f>
        <v>69111.426</v>
      </c>
    </row>
    <row r="16" spans="1:20" ht="12.75">
      <c r="A16" s="16" t="s">
        <v>40</v>
      </c>
      <c r="B16" s="102">
        <v>41201.25</v>
      </c>
      <c r="C16" s="104"/>
      <c r="D16" s="34">
        <v>29751.53</v>
      </c>
      <c r="E16" s="35"/>
      <c r="F16" s="17">
        <v>6006.0599999999995</v>
      </c>
      <c r="G16" s="17">
        <v>8059.662</v>
      </c>
      <c r="H16" s="18">
        <f>E10*H8</f>
        <v>10010.099999999999</v>
      </c>
      <c r="I16" s="17">
        <v>1861.6</v>
      </c>
      <c r="J16" s="17">
        <v>10621.135999999999</v>
      </c>
      <c r="K16" s="17">
        <v>9185.868</v>
      </c>
      <c r="L16" s="17">
        <v>12012.119999999999</v>
      </c>
      <c r="M16" s="17">
        <f>2227.92+495.88</f>
        <v>2723.8</v>
      </c>
      <c r="N16" s="17">
        <v>1500</v>
      </c>
      <c r="O16" s="27">
        <v>0</v>
      </c>
      <c r="P16" s="27">
        <v>0</v>
      </c>
      <c r="Q16" s="17">
        <f>Q8*E10</f>
        <v>10010.099999999999</v>
      </c>
      <c r="R16" s="19">
        <f t="shared" si="0"/>
        <v>71990.446</v>
      </c>
      <c r="T16" s="4"/>
    </row>
    <row r="17" spans="1:18" ht="12.75">
      <c r="A17" s="16" t="s">
        <v>10</v>
      </c>
      <c r="B17" s="102">
        <v>42580.3</v>
      </c>
      <c r="C17" s="104"/>
      <c r="D17" s="34">
        <v>42573.02</v>
      </c>
      <c r="E17" s="35"/>
      <c r="F17" s="17">
        <v>6006.0599999999995</v>
      </c>
      <c r="G17" s="17">
        <v>8059.662</v>
      </c>
      <c r="H17" s="18">
        <v>10010.099999999999</v>
      </c>
      <c r="I17" s="17">
        <v>1861.6</v>
      </c>
      <c r="J17" s="17">
        <v>10621.135999999999</v>
      </c>
      <c r="K17" s="17">
        <v>9185.868</v>
      </c>
      <c r="L17" s="17">
        <v>12012.119999999999</v>
      </c>
      <c r="M17" s="17">
        <f>1485.28+1776.06</f>
        <v>3261.34</v>
      </c>
      <c r="N17" s="17">
        <v>0</v>
      </c>
      <c r="O17" s="27">
        <v>0</v>
      </c>
      <c r="P17" s="27">
        <v>0</v>
      </c>
      <c r="Q17" s="17">
        <v>10010.099999999999</v>
      </c>
      <c r="R17" s="19">
        <f t="shared" si="0"/>
        <v>71027.986</v>
      </c>
    </row>
    <row r="18" spans="1:18" ht="12.75">
      <c r="A18" s="16" t="s">
        <v>41</v>
      </c>
      <c r="B18" s="102">
        <v>43117.58</v>
      </c>
      <c r="C18" s="104"/>
      <c r="D18" s="34">
        <v>42817.56</v>
      </c>
      <c r="E18" s="35"/>
      <c r="F18" s="17">
        <v>6006.0599999999995</v>
      </c>
      <c r="G18" s="17">
        <v>8059.662</v>
      </c>
      <c r="H18" s="18">
        <v>10010.099999999999</v>
      </c>
      <c r="I18" s="17">
        <v>1861.6</v>
      </c>
      <c r="J18" s="17">
        <v>10621.135999999999</v>
      </c>
      <c r="K18" s="17">
        <v>9185.868</v>
      </c>
      <c r="L18" s="17">
        <v>12012.119999999999</v>
      </c>
      <c r="M18" s="17">
        <v>1069.188</v>
      </c>
      <c r="N18" s="17">
        <v>0</v>
      </c>
      <c r="O18" s="27">
        <v>0</v>
      </c>
      <c r="P18" s="27">
        <v>0</v>
      </c>
      <c r="Q18" s="17">
        <v>10010.099999999999</v>
      </c>
      <c r="R18" s="19">
        <f t="shared" si="0"/>
        <v>68835.834</v>
      </c>
    </row>
    <row r="19" spans="1:18" ht="12.75">
      <c r="A19" s="16" t="s">
        <v>0</v>
      </c>
      <c r="B19" s="102">
        <v>40925.7</v>
      </c>
      <c r="C19" s="104"/>
      <c r="D19" s="34">
        <v>35105</v>
      </c>
      <c r="E19" s="35"/>
      <c r="F19" s="17">
        <v>6006.0599999999995</v>
      </c>
      <c r="G19" s="17">
        <v>8059.662</v>
      </c>
      <c r="H19" s="18">
        <v>10010.099999999999</v>
      </c>
      <c r="I19" s="17">
        <v>0</v>
      </c>
      <c r="J19" s="17">
        <v>10621.135999999999</v>
      </c>
      <c r="K19" s="17">
        <v>9185.868</v>
      </c>
      <c r="L19" s="17">
        <v>12012.119999999999</v>
      </c>
      <c r="M19" s="17">
        <v>2189.45188</v>
      </c>
      <c r="N19" s="17">
        <v>4760</v>
      </c>
      <c r="O19" s="27">
        <v>0</v>
      </c>
      <c r="P19" s="27">
        <v>0</v>
      </c>
      <c r="Q19" s="17">
        <v>10010.099999999999</v>
      </c>
      <c r="R19" s="19">
        <f t="shared" si="0"/>
        <v>72854.49788</v>
      </c>
    </row>
    <row r="20" spans="1:18" ht="12.75">
      <c r="A20" s="16" t="s">
        <v>1</v>
      </c>
      <c r="B20" s="102">
        <v>42045.94</v>
      </c>
      <c r="C20" s="104"/>
      <c r="D20" s="34">
        <v>38046.76</v>
      </c>
      <c r="E20" s="35"/>
      <c r="F20" s="17">
        <v>6006.0599999999995</v>
      </c>
      <c r="G20" s="17">
        <v>8059.662</v>
      </c>
      <c r="H20" s="18">
        <v>10010.099999999999</v>
      </c>
      <c r="I20" s="17">
        <v>0</v>
      </c>
      <c r="J20" s="17">
        <v>10621.135999999999</v>
      </c>
      <c r="K20" s="17">
        <v>9185.868</v>
      </c>
      <c r="L20" s="17">
        <v>12012.119999999999</v>
      </c>
      <c r="M20" s="17">
        <v>0</v>
      </c>
      <c r="N20" s="17">
        <v>0</v>
      </c>
      <c r="O20" s="27">
        <f>15308+8816</f>
        <v>24124</v>
      </c>
      <c r="P20" s="27">
        <v>0</v>
      </c>
      <c r="Q20" s="17">
        <v>10010.099999999999</v>
      </c>
      <c r="R20" s="19">
        <f t="shared" si="0"/>
        <v>90029.046</v>
      </c>
    </row>
    <row r="21" spans="1:18" ht="12.75">
      <c r="A21" s="16" t="s">
        <v>2</v>
      </c>
      <c r="B21" s="102">
        <v>39856.5</v>
      </c>
      <c r="C21" s="104"/>
      <c r="D21" s="34">
        <v>33688.65</v>
      </c>
      <c r="E21" s="35"/>
      <c r="F21" s="17">
        <v>6006.0599999999995</v>
      </c>
      <c r="G21" s="17">
        <v>8059.662</v>
      </c>
      <c r="H21" s="18">
        <v>10010.099999999999</v>
      </c>
      <c r="I21" s="17">
        <v>0</v>
      </c>
      <c r="J21" s="17">
        <v>10621.135999999999</v>
      </c>
      <c r="K21" s="17">
        <v>9185.868</v>
      </c>
      <c r="L21" s="17">
        <v>12012.119999999999</v>
      </c>
      <c r="M21" s="17">
        <v>1806</v>
      </c>
      <c r="N21" s="17">
        <v>0</v>
      </c>
      <c r="O21" s="27">
        <v>2143</v>
      </c>
      <c r="P21" s="27">
        <v>0</v>
      </c>
      <c r="Q21" s="17">
        <v>10010.099999999999</v>
      </c>
      <c r="R21" s="19">
        <f t="shared" si="0"/>
        <v>69854.046</v>
      </c>
    </row>
    <row r="22" spans="1:18" ht="12.75">
      <c r="A22" s="16" t="s">
        <v>4</v>
      </c>
      <c r="B22" s="102">
        <v>50962.35</v>
      </c>
      <c r="C22" s="104"/>
      <c r="D22" s="34">
        <v>30846.18</v>
      </c>
      <c r="E22" s="35"/>
      <c r="F22" s="17">
        <v>6006.0599999999995</v>
      </c>
      <c r="G22" s="17">
        <v>8980.812</v>
      </c>
      <c r="H22" s="18">
        <f>H9*E10</f>
        <v>10677.44</v>
      </c>
      <c r="I22" s="17">
        <v>0</v>
      </c>
      <c r="J22" s="17">
        <v>10621.135999999999</v>
      </c>
      <c r="K22" s="17">
        <v>9185.868</v>
      </c>
      <c r="L22" s="17">
        <v>12012.119999999999</v>
      </c>
      <c r="M22" s="17">
        <v>1029</v>
      </c>
      <c r="N22" s="17">
        <v>1863.99</v>
      </c>
      <c r="O22" s="27">
        <f>6417+1045</f>
        <v>7462</v>
      </c>
      <c r="P22" s="27">
        <v>0</v>
      </c>
      <c r="Q22" s="17">
        <v>10010.099999999999</v>
      </c>
      <c r="R22" s="19">
        <f t="shared" si="0"/>
        <v>77848.52600000001</v>
      </c>
    </row>
    <row r="23" spans="1:18" ht="12.75">
      <c r="A23" s="16" t="s">
        <v>42</v>
      </c>
      <c r="B23" s="102">
        <v>50185.44</v>
      </c>
      <c r="C23" s="104"/>
      <c r="D23" s="34">
        <v>41568.67</v>
      </c>
      <c r="E23" s="35"/>
      <c r="F23" s="17">
        <v>6006.0599999999995</v>
      </c>
      <c r="G23" s="17">
        <v>8980.812</v>
      </c>
      <c r="H23" s="18">
        <v>10677.44</v>
      </c>
      <c r="I23" s="17">
        <v>0</v>
      </c>
      <c r="J23" s="17">
        <v>10621.135999999999</v>
      </c>
      <c r="K23" s="17">
        <v>9185.868</v>
      </c>
      <c r="L23" s="17">
        <v>12012.119999999999</v>
      </c>
      <c r="M23" s="17">
        <v>1869</v>
      </c>
      <c r="N23" s="17">
        <v>4760</v>
      </c>
      <c r="O23" s="27">
        <v>576</v>
      </c>
      <c r="P23" s="27">
        <v>0</v>
      </c>
      <c r="Q23" s="17">
        <v>10010.099999999999</v>
      </c>
      <c r="R23" s="19">
        <f t="shared" si="0"/>
        <v>74698.536</v>
      </c>
    </row>
    <row r="24" spans="1:18" ht="12.75">
      <c r="A24" s="16" t="s">
        <v>43</v>
      </c>
      <c r="B24" s="102">
        <v>51025.33</v>
      </c>
      <c r="C24" s="104"/>
      <c r="D24" s="34">
        <v>42970.82</v>
      </c>
      <c r="E24" s="35"/>
      <c r="F24" s="17">
        <v>6006.0599999999995</v>
      </c>
      <c r="G24" s="17">
        <v>8980.812</v>
      </c>
      <c r="H24" s="18">
        <v>10677.44</v>
      </c>
      <c r="I24" s="17">
        <v>1050</v>
      </c>
      <c r="J24" s="17">
        <v>10621.135999999999</v>
      </c>
      <c r="K24" s="17">
        <v>3307.55</v>
      </c>
      <c r="L24" s="17">
        <v>12012.119999999999</v>
      </c>
      <c r="M24" s="17">
        <v>1412.25</v>
      </c>
      <c r="N24" s="17">
        <v>0</v>
      </c>
      <c r="O24" s="27">
        <v>0</v>
      </c>
      <c r="P24" s="27">
        <v>0</v>
      </c>
      <c r="Q24" s="17">
        <v>10010.099999999999</v>
      </c>
      <c r="R24" s="19">
        <f t="shared" si="0"/>
        <v>64077.468</v>
      </c>
    </row>
    <row r="25" spans="1:18" ht="12.75">
      <c r="A25" s="16" t="s">
        <v>44</v>
      </c>
      <c r="B25" s="102">
        <v>50568.57</v>
      </c>
      <c r="C25" s="104"/>
      <c r="D25" s="34">
        <v>44553.84</v>
      </c>
      <c r="E25" s="35"/>
      <c r="F25" s="17">
        <v>6006.0599999999995</v>
      </c>
      <c r="G25" s="17">
        <v>8980.812</v>
      </c>
      <c r="H25" s="18">
        <v>10677.44</v>
      </c>
      <c r="I25" s="17">
        <v>2100</v>
      </c>
      <c r="J25" s="17">
        <v>10621.135999999999</v>
      </c>
      <c r="K25" s="17">
        <v>0</v>
      </c>
      <c r="L25" s="17">
        <v>12012.119999999999</v>
      </c>
      <c r="M25" s="17">
        <v>1643.25</v>
      </c>
      <c r="N25" s="17">
        <v>3000</v>
      </c>
      <c r="O25" s="27">
        <v>0</v>
      </c>
      <c r="P25" s="27">
        <v>0</v>
      </c>
      <c r="Q25" s="17">
        <v>10010.099999999999</v>
      </c>
      <c r="R25" s="19">
        <f t="shared" si="0"/>
        <v>65050.918</v>
      </c>
    </row>
    <row r="26" spans="1:18" ht="12.75">
      <c r="A26" s="16" t="s">
        <v>45</v>
      </c>
      <c r="B26" s="102">
        <v>50799.47</v>
      </c>
      <c r="C26" s="104"/>
      <c r="D26" s="34">
        <v>57630.58</v>
      </c>
      <c r="E26" s="35"/>
      <c r="F26" s="17">
        <v>6006.0599999999995</v>
      </c>
      <c r="G26" s="17">
        <v>8980.812</v>
      </c>
      <c r="H26" s="18">
        <v>10677.44</v>
      </c>
      <c r="I26" s="17">
        <v>2100</v>
      </c>
      <c r="J26" s="17">
        <v>10621.135999999999</v>
      </c>
      <c r="K26" s="17">
        <v>0</v>
      </c>
      <c r="L26" s="17">
        <v>12012.119999999999</v>
      </c>
      <c r="M26" s="17">
        <v>0</v>
      </c>
      <c r="N26" s="17">
        <v>0</v>
      </c>
      <c r="O26" s="27">
        <v>0</v>
      </c>
      <c r="P26" s="27">
        <v>0</v>
      </c>
      <c r="Q26" s="17">
        <v>10010.099999999999</v>
      </c>
      <c r="R26" s="19">
        <f t="shared" si="0"/>
        <v>60407.668</v>
      </c>
    </row>
    <row r="27" spans="1:18" ht="24">
      <c r="A27" s="20" t="s">
        <v>46</v>
      </c>
      <c r="B27" s="102">
        <v>0</v>
      </c>
      <c r="C27" s="104"/>
      <c r="D27" s="34">
        <f>900+900+900+900</f>
        <v>3600</v>
      </c>
      <c r="E27" s="26"/>
      <c r="F27" s="17"/>
      <c r="G27" s="17"/>
      <c r="H27" s="17"/>
      <c r="I27" s="17"/>
      <c r="J27" s="17"/>
      <c r="K27" s="17"/>
      <c r="L27" s="17"/>
      <c r="M27" s="17"/>
      <c r="N27" s="17"/>
      <c r="O27" s="27"/>
      <c r="P27" s="27"/>
      <c r="Q27" s="17"/>
      <c r="R27" s="19"/>
    </row>
    <row r="28" spans="1:18" ht="24">
      <c r="A28" s="20" t="s">
        <v>55</v>
      </c>
      <c r="B28" s="102">
        <v>0</v>
      </c>
      <c r="C28" s="104"/>
      <c r="D28" s="34">
        <f>30460.5+30460.5+30460.5</f>
        <v>91381.5</v>
      </c>
      <c r="E28" s="26"/>
      <c r="F28" s="17"/>
      <c r="G28" s="17"/>
      <c r="H28" s="17"/>
      <c r="I28" s="17"/>
      <c r="J28" s="17"/>
      <c r="K28" s="17"/>
      <c r="L28" s="17"/>
      <c r="M28" s="17"/>
      <c r="N28" s="17"/>
      <c r="O28" s="27"/>
      <c r="P28" s="27"/>
      <c r="Q28" s="17"/>
      <c r="R28" s="19"/>
    </row>
    <row r="29" spans="1:18" ht="12.75">
      <c r="A29" s="36" t="s">
        <v>6</v>
      </c>
      <c r="B29" s="107">
        <f>SUM(B15:B28)</f>
        <v>546173.66</v>
      </c>
      <c r="C29" s="108"/>
      <c r="D29" s="28">
        <f>SUM(D15:D28)</f>
        <v>565756.05</v>
      </c>
      <c r="E29" s="21"/>
      <c r="F29" s="21">
        <f aca="true" t="shared" si="1" ref="F29:R29">SUM(F15:F28)</f>
        <v>72072.71999999999</v>
      </c>
      <c r="G29" s="21">
        <f t="shared" si="1"/>
        <v>101321.694</v>
      </c>
      <c r="H29" s="21">
        <f t="shared" si="1"/>
        <v>123457.9</v>
      </c>
      <c r="I29" s="21">
        <f t="shared" si="1"/>
        <v>12696.4</v>
      </c>
      <c r="J29" s="21">
        <f t="shared" si="1"/>
        <v>127453.63199999998</v>
      </c>
      <c r="K29" s="21">
        <f t="shared" si="1"/>
        <v>85980.36200000001</v>
      </c>
      <c r="L29" s="21">
        <f t="shared" si="1"/>
        <v>144145.43999999997</v>
      </c>
      <c r="M29" s="21">
        <f t="shared" si="1"/>
        <v>18348.05988</v>
      </c>
      <c r="N29" s="21">
        <f t="shared" si="1"/>
        <v>15883.99</v>
      </c>
      <c r="O29" s="28">
        <f t="shared" si="1"/>
        <v>34305</v>
      </c>
      <c r="P29" s="28">
        <f t="shared" si="1"/>
        <v>0</v>
      </c>
      <c r="Q29" s="21">
        <f t="shared" si="1"/>
        <v>120121.20000000001</v>
      </c>
      <c r="R29" s="22">
        <f t="shared" si="1"/>
        <v>855786.3978799998</v>
      </c>
    </row>
    <row r="30" spans="1:18" ht="13.5" customHeight="1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 t="s">
        <v>16</v>
      </c>
      <c r="Q30" s="83">
        <f>SUM(E13+D29-R29)</f>
        <v>-460703.02607999987</v>
      </c>
      <c r="R30" s="83"/>
    </row>
    <row r="31" spans="2:16" ht="12.75">
      <c r="B31" t="s">
        <v>9</v>
      </c>
      <c r="C31">
        <v>1500</v>
      </c>
      <c r="D31" t="s">
        <v>57</v>
      </c>
      <c r="F31" s="41"/>
      <c r="G31" s="41"/>
      <c r="H31" s="41"/>
      <c r="I31" s="41"/>
      <c r="J31" s="41"/>
      <c r="K31" s="41"/>
      <c r="L31" s="41"/>
      <c r="M31" s="41"/>
      <c r="N31" s="42"/>
      <c r="O31" s="42"/>
      <c r="P31" s="43"/>
    </row>
    <row r="32" spans="2:17" ht="12.75">
      <c r="B32" t="s">
        <v>0</v>
      </c>
      <c r="C32">
        <v>4760</v>
      </c>
      <c r="D32" t="s">
        <v>47</v>
      </c>
      <c r="M32" s="37" t="s">
        <v>7</v>
      </c>
      <c r="N32" s="37">
        <v>742.64</v>
      </c>
      <c r="O32" s="37" t="s">
        <v>53</v>
      </c>
      <c r="P32" s="37">
        <v>602.14</v>
      </c>
      <c r="Q32" s="37" t="s">
        <v>52</v>
      </c>
    </row>
    <row r="33" spans="2:17" ht="12.75">
      <c r="B33" t="s">
        <v>4</v>
      </c>
      <c r="C33">
        <v>1863.99</v>
      </c>
      <c r="D33" t="s">
        <v>60</v>
      </c>
      <c r="M33" s="37" t="s">
        <v>9</v>
      </c>
      <c r="N33" s="37">
        <v>2227.92</v>
      </c>
      <c r="O33" s="37" t="s">
        <v>53</v>
      </c>
      <c r="P33" s="37">
        <v>495.88</v>
      </c>
      <c r="Q33" s="37" t="s">
        <v>52</v>
      </c>
    </row>
    <row r="34" spans="2:17" ht="12.75">
      <c r="B34" t="s">
        <v>12</v>
      </c>
      <c r="C34">
        <v>4760</v>
      </c>
      <c r="D34" t="s">
        <v>61</v>
      </c>
      <c r="M34" s="37" t="s">
        <v>10</v>
      </c>
      <c r="N34" s="37">
        <v>1485.28</v>
      </c>
      <c r="O34" s="37" t="s">
        <v>53</v>
      </c>
      <c r="P34" s="37">
        <v>1776.06</v>
      </c>
      <c r="Q34" s="37" t="s">
        <v>52</v>
      </c>
    </row>
    <row r="35" spans="2:17" ht="12.75">
      <c r="B35" t="s">
        <v>14</v>
      </c>
      <c r="C35">
        <v>3000</v>
      </c>
      <c r="D35" t="s">
        <v>62</v>
      </c>
      <c r="H35" s="1"/>
      <c r="M35" s="37" t="s">
        <v>11</v>
      </c>
      <c r="N35" s="37">
        <v>0</v>
      </c>
      <c r="O35" s="37" t="s">
        <v>53</v>
      </c>
      <c r="P35" s="37">
        <v>1069.188</v>
      </c>
      <c r="Q35" s="37" t="s">
        <v>52</v>
      </c>
    </row>
    <row r="36" spans="4:17" ht="12.75">
      <c r="D36" s="1"/>
      <c r="F36" s="1"/>
      <c r="M36" s="37" t="s">
        <v>0</v>
      </c>
      <c r="N36" s="37">
        <v>0</v>
      </c>
      <c r="O36" s="37" t="s">
        <v>53</v>
      </c>
      <c r="P36" s="37">
        <v>2189.45188</v>
      </c>
      <c r="Q36" s="37" t="s">
        <v>52</v>
      </c>
    </row>
    <row r="37" spans="6:17" ht="12.75">
      <c r="F37" s="1"/>
      <c r="M37" s="37" t="s">
        <v>1</v>
      </c>
      <c r="N37" s="37">
        <v>0</v>
      </c>
      <c r="O37" s="37" t="s">
        <v>53</v>
      </c>
      <c r="P37" s="37">
        <v>0</v>
      </c>
      <c r="Q37" s="37" t="s">
        <v>52</v>
      </c>
    </row>
    <row r="38" spans="13:17" ht="12.75">
      <c r="M38" s="37" t="s">
        <v>2</v>
      </c>
      <c r="N38" s="37">
        <v>0</v>
      </c>
      <c r="O38" s="37" t="s">
        <v>53</v>
      </c>
      <c r="P38" s="37">
        <v>1806</v>
      </c>
      <c r="Q38" s="37" t="s">
        <v>52</v>
      </c>
    </row>
    <row r="39" spans="13:17" ht="12.75">
      <c r="M39" s="37" t="s">
        <v>4</v>
      </c>
      <c r="N39" s="37">
        <v>0</v>
      </c>
      <c r="O39" s="37" t="s">
        <v>53</v>
      </c>
      <c r="P39" s="37">
        <v>1029</v>
      </c>
      <c r="Q39" s="37" t="s">
        <v>52</v>
      </c>
    </row>
    <row r="40" spans="13:17" ht="12.75">
      <c r="M40" s="37" t="s">
        <v>12</v>
      </c>
      <c r="N40" s="37">
        <v>0</v>
      </c>
      <c r="O40" s="37" t="s">
        <v>53</v>
      </c>
      <c r="P40" s="37">
        <v>1869</v>
      </c>
      <c r="Q40" s="37" t="s">
        <v>52</v>
      </c>
    </row>
    <row r="41" spans="6:17" ht="12.75">
      <c r="F41" s="3"/>
      <c r="M41" s="37" t="s">
        <v>13</v>
      </c>
      <c r="N41" s="37">
        <v>0</v>
      </c>
      <c r="O41" s="37" t="s">
        <v>53</v>
      </c>
      <c r="P41" s="37">
        <v>1412.25</v>
      </c>
      <c r="Q41" s="37" t="s">
        <v>52</v>
      </c>
    </row>
    <row r="42" spans="13:17" ht="12.75">
      <c r="M42" s="37" t="s">
        <v>14</v>
      </c>
      <c r="N42" s="37">
        <v>0</v>
      </c>
      <c r="O42" s="37" t="s">
        <v>53</v>
      </c>
      <c r="P42" s="37">
        <v>1643.25</v>
      </c>
      <c r="Q42" s="37" t="s">
        <v>52</v>
      </c>
    </row>
    <row r="43" spans="13:21" ht="12.75">
      <c r="M43" s="37" t="s">
        <v>15</v>
      </c>
      <c r="N43" s="37">
        <v>0</v>
      </c>
      <c r="O43" s="37" t="s">
        <v>53</v>
      </c>
      <c r="P43" s="37">
        <v>0</v>
      </c>
      <c r="Q43" s="37" t="s">
        <v>52</v>
      </c>
      <c r="U43" s="1"/>
    </row>
    <row r="44" spans="14:21" ht="12.75">
      <c r="N44" s="1"/>
      <c r="P44" s="1"/>
      <c r="R44" s="3"/>
      <c r="U44" s="1"/>
    </row>
  </sheetData>
  <sheetProtection/>
  <mergeCells count="45">
    <mergeCell ref="Q5:Q7"/>
    <mergeCell ref="R5:R7"/>
    <mergeCell ref="B6:B7"/>
    <mergeCell ref="F6:F7"/>
    <mergeCell ref="G6:G7"/>
    <mergeCell ref="H6:H7"/>
    <mergeCell ref="L6:L7"/>
    <mergeCell ref="M6:N6"/>
    <mergeCell ref="A2:R2"/>
    <mergeCell ref="A3:R3"/>
    <mergeCell ref="A4:E4"/>
    <mergeCell ref="F4:Q4"/>
    <mergeCell ref="B5:E5"/>
    <mergeCell ref="F5:N5"/>
    <mergeCell ref="O5:P6"/>
    <mergeCell ref="I6:I7"/>
    <mergeCell ref="J6:J7"/>
    <mergeCell ref="K6:K7"/>
    <mergeCell ref="A10:D10"/>
    <mergeCell ref="F10:N10"/>
    <mergeCell ref="C6:C7"/>
    <mergeCell ref="D6:D7"/>
    <mergeCell ref="E6:E7"/>
    <mergeCell ref="O10:P10"/>
    <mergeCell ref="A11:E11"/>
    <mergeCell ref="A12:E12"/>
    <mergeCell ref="F12:R12"/>
    <mergeCell ref="A13:D13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Q30:R30"/>
    <mergeCell ref="B21:C21"/>
    <mergeCell ref="B22:C22"/>
    <mergeCell ref="B23:C23"/>
    <mergeCell ref="B24:C24"/>
    <mergeCell ref="B25:C25"/>
    <mergeCell ref="B26:C26"/>
  </mergeCells>
  <printOptions/>
  <pageMargins left="0.2708333333333333" right="0.07291666666666667" top="0.75" bottom="0.75" header="0.3" footer="0.3"/>
  <pageSetup horizontalDpi="600" verticalDpi="6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2022-07-05T06:37:56Z</cp:lastPrinted>
  <dcterms:created xsi:type="dcterms:W3CDTF">2007-02-04T12:22:59Z</dcterms:created>
  <dcterms:modified xsi:type="dcterms:W3CDTF">2023-02-09T12:50:57Z</dcterms:modified>
  <cp:category/>
  <cp:version/>
  <cp:contentType/>
  <cp:contentStatus/>
</cp:coreProperties>
</file>