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7235" windowHeight="8205" activeTab="0"/>
  </bookViews>
  <sheets>
    <sheet name="2022" sheetId="1" r:id="rId1"/>
  </sheets>
  <definedNames>
    <definedName name="_xlnm.Print_Area" localSheetId="0">'2022'!$A$2:$R$28</definedName>
  </definedNames>
  <calcPr fullCalcOnLoad="1"/>
</workbook>
</file>

<file path=xl/comments1.xml><?xml version="1.0" encoding="utf-8"?>
<comments xmlns="http://schemas.openxmlformats.org/spreadsheetml/2006/main">
  <authors>
    <author>User</author>
    <author>den</author>
  </authors>
  <commentList>
    <comment ref="N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5000-ремонт дверей 2 и 3 под.</t>
        </r>
      </text>
    </comment>
    <comment ref="G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943-разовая премия</t>
        </r>
      </text>
    </comment>
    <comment ref="N18" authorId="1">
      <text>
        <r>
          <rPr>
            <b/>
            <sz val="9"/>
            <rFont val="Tahoma"/>
            <family val="2"/>
          </rPr>
          <t>den:</t>
        </r>
        <r>
          <rPr>
            <sz val="9"/>
            <rFont val="Tahoma"/>
            <family val="2"/>
          </rPr>
          <t xml:space="preserve">
4284-покос</t>
        </r>
      </text>
    </comment>
    <comment ref="N21" authorId="1">
      <text>
        <r>
          <rPr>
            <b/>
            <sz val="9"/>
            <rFont val="Tahoma"/>
            <family val="2"/>
          </rPr>
          <t>den:</t>
        </r>
        <r>
          <rPr>
            <sz val="9"/>
            <rFont val="Tahoma"/>
            <family val="2"/>
          </rPr>
          <t xml:space="preserve">
1983,59-обслуживание газового оборудования
4284-покос</t>
        </r>
      </text>
    </comment>
    <comment ref="N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4467,01-дезинсекция</t>
        </r>
      </text>
    </comment>
    <comment ref="N2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1500-замена эл.питания на тепловычислителе</t>
        </r>
      </text>
    </comment>
    <comment ref="N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1000-установка водосточной трубы и колена</t>
        </r>
      </text>
    </comment>
  </commentList>
</comments>
</file>

<file path=xl/sharedStrings.xml><?xml version="1.0" encoding="utf-8"?>
<sst xmlns="http://schemas.openxmlformats.org/spreadsheetml/2006/main" count="62" uniqueCount="59">
  <si>
    <t>Содержание</t>
  </si>
  <si>
    <t>ремонт</t>
  </si>
  <si>
    <t>итого</t>
  </si>
  <si>
    <t>май</t>
  </si>
  <si>
    <t>июнь</t>
  </si>
  <si>
    <t>июль</t>
  </si>
  <si>
    <t>март</t>
  </si>
  <si>
    <t>апрель</t>
  </si>
  <si>
    <t>ИТОГО</t>
  </si>
  <si>
    <t>август</t>
  </si>
  <si>
    <t>сентябрь</t>
  </si>
  <si>
    <t>октябрь</t>
  </si>
  <si>
    <t>декабрь</t>
  </si>
  <si>
    <t>дезинсекция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</si>
  <si>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</si>
  <si>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</si>
  <si>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</si>
  <si>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</si>
  <si>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</si>
  <si>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</si>
  <si>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</si>
  <si>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</si>
  <si>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</si>
  <si>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</si>
  <si>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>работы по содержанию помещений, входящих в состав общего имущества, уборка подъездов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</si>
  <si>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</si>
  <si>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</si>
  <si>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</si>
  <si>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</si>
  <si>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</si>
  <si>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</si>
  <si>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</si>
  <si>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</si>
  <si>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</si>
  <si>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</si>
  <si>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</si>
  <si>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</si>
  <si>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</si>
  <si>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</si>
  <si>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</si>
  <si>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</si>
  <si>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</si>
  <si>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</si>
  <si>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</si>
  <si>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</si>
  <si>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покос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</si>
  <si>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</si>
  <si>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</si>
  <si>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</si>
  <si>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</si>
  <si>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</si>
  <si>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Работы по уборке придомовой территории</t>
  </si>
  <si>
    <t>общехозяйственные расходы</t>
  </si>
  <si>
    <t>Информация о доходах и расходах по дому __Вехова 67/1__на 2022год.</t>
  </si>
  <si>
    <t>ремонт дверей 2 и 3 под.</t>
  </si>
  <si>
    <t>обслуживание газового оборудования</t>
  </si>
  <si>
    <t>покос 20.06</t>
  </si>
  <si>
    <t>замена эл.питания на тепловычислителе</t>
  </si>
  <si>
    <t>установка водосточной трубы и колена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</si>
</sst>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0.000"/>
    <numFmt numFmtId="176" formatCode="0.0000"/>
    <numFmt numFmtId="177" formatCode="0.0"/>
    <numFmt numFmtId="178" formatCode="#,##0_р_."/>
    <numFmt numFmtId="179" formatCode="#,##0&quot;р.&quot;"/>
    <numFmt numFmtId="180" formatCode="[$-FC19]d\ mmmm\ yyyy\ &quot;г.&quot;"/>
    <numFmt numFmtId="181" formatCode="#,##0.00\ &quot;₽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&quot;р.&quot;_-;\-* #,##0.0&quot;р.&quot;_-;_-* &quot;-&quot;?&quot;р.&quot;_-;_-@_-"/>
  </numFmts>
  <fonts count="47"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2" fontId="4" fillId="0" borderId="12" xfId="0" applyNumberFormat="1" applyFont="1" applyBorder="1" applyAlignment="1">
      <alignment horizontal="left" vertical="top" textRotation="90" wrapText="1"/>
    </xf>
    <xf numFmtId="2" fontId="7" fillId="33" borderId="11" xfId="0" applyNumberFormat="1" applyFont="1" applyFill="1" applyBorder="1" applyAlignment="1">
      <alignment/>
    </xf>
    <xf numFmtId="2" fontId="7" fillId="0" borderId="13" xfId="0" applyNumberFormat="1" applyFont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/>
    </xf>
    <xf numFmtId="2" fontId="4" fillId="7" borderId="13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/>
    </xf>
    <xf numFmtId="2" fontId="4" fillId="13" borderId="14" xfId="0" applyNumberFormat="1" applyFont="1" applyFill="1" applyBorder="1" applyAlignment="1">
      <alignment horizontal="center" vertical="top" wrapText="1"/>
    </xf>
    <xf numFmtId="17" fontId="5" fillId="34" borderId="10" xfId="0" applyNumberFormat="1" applyFont="1" applyFill="1" applyBorder="1" applyAlignment="1">
      <alignment horizontal="left"/>
    </xf>
    <xf numFmtId="174" fontId="4" fillId="13" borderId="10" xfId="0" applyNumberFormat="1" applyFont="1" applyFill="1" applyBorder="1" applyAlignment="1">
      <alignment/>
    </xf>
    <xf numFmtId="174" fontId="4" fillId="13" borderId="13" xfId="0" applyNumberFormat="1" applyFont="1" applyFill="1" applyBorder="1" applyAlignment="1">
      <alignment/>
    </xf>
    <xf numFmtId="4" fontId="4" fillId="13" borderId="10" xfId="0" applyNumberFormat="1" applyFont="1" applyFill="1" applyBorder="1" applyAlignment="1">
      <alignment/>
    </xf>
    <xf numFmtId="17" fontId="5" fillId="12" borderId="10" xfId="0" applyNumberFormat="1" applyFont="1" applyFill="1" applyBorder="1" applyAlignment="1">
      <alignment horizontal="left" wrapText="1"/>
    </xf>
    <xf numFmtId="0" fontId="5" fillId="35" borderId="10" xfId="0" applyFont="1" applyFill="1" applyBorder="1" applyAlignment="1">
      <alignment/>
    </xf>
    <xf numFmtId="174" fontId="4" fillId="9" borderId="10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8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4" fontId="9" fillId="35" borderId="10" xfId="0" applyNumberFormat="1" applyFont="1" applyFill="1" applyBorder="1" applyAlignment="1">
      <alignment/>
    </xf>
    <xf numFmtId="2" fontId="4" fillId="0" borderId="13" xfId="0" applyNumberFormat="1" applyFont="1" applyBorder="1" applyAlignment="1">
      <alignment vertical="top" textRotation="90" wrapText="1"/>
    </xf>
    <xf numFmtId="2" fontId="7" fillId="33" borderId="10" xfId="0" applyNumberFormat="1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wrapText="1"/>
    </xf>
    <xf numFmtId="0" fontId="4" fillId="10" borderId="15" xfId="0" applyFont="1" applyFill="1" applyBorder="1" applyAlignment="1">
      <alignment horizontal="center" wrapText="1"/>
    </xf>
    <xf numFmtId="4" fontId="4" fillId="9" borderId="10" xfId="0" applyNumberFormat="1" applyFont="1" applyFill="1" applyBorder="1" applyAlignment="1">
      <alignment/>
    </xf>
    <xf numFmtId="174" fontId="9" fillId="10" borderId="10" xfId="0" applyNumberFormat="1" applyFont="1" applyFill="1" applyBorder="1" applyAlignment="1">
      <alignment/>
    </xf>
    <xf numFmtId="174" fontId="4" fillId="9" borderId="10" xfId="0" applyNumberFormat="1" applyFont="1" applyFill="1" applyBorder="1" applyAlignment="1">
      <alignment/>
    </xf>
    <xf numFmtId="174" fontId="9" fillId="7" borderId="10" xfId="0" applyNumberFormat="1" applyFont="1" applyFill="1" applyBorder="1" applyAlignment="1">
      <alignment/>
    </xf>
    <xf numFmtId="174" fontId="4" fillId="35" borderId="10" xfId="0" applyNumberFormat="1" applyFont="1" applyFill="1" applyBorder="1" applyAlignment="1">
      <alignment/>
    </xf>
    <xf numFmtId="4" fontId="7" fillId="35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Border="1" applyAlignment="1">
      <alignment vertical="top"/>
    </xf>
    <xf numFmtId="2" fontId="7" fillId="33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10" fillId="33" borderId="10" xfId="0" applyNumberFormat="1" applyFont="1" applyFill="1" applyBorder="1" applyAlignment="1">
      <alignment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4" fillId="13" borderId="17" xfId="0" applyNumberFormat="1" applyFont="1" applyFill="1" applyBorder="1" applyAlignment="1">
      <alignment horizontal="center" vertical="top" wrapText="1"/>
    </xf>
    <xf numFmtId="2" fontId="4" fillId="13" borderId="15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left" wrapText="1"/>
    </xf>
    <xf numFmtId="2" fontId="7" fillId="0" borderId="19" xfId="0" applyNumberFormat="1" applyFont="1" applyBorder="1" applyAlignment="1">
      <alignment horizontal="left" wrapText="1"/>
    </xf>
    <xf numFmtId="2" fontId="7" fillId="0" borderId="20" xfId="0" applyNumberFormat="1" applyFont="1" applyBorder="1" applyAlignment="1">
      <alignment horizontal="left" wrapText="1"/>
    </xf>
    <xf numFmtId="2" fontId="7" fillId="0" borderId="21" xfId="0" applyNumberFormat="1" applyFont="1" applyBorder="1" applyAlignment="1">
      <alignment horizontal="left" wrapText="1"/>
    </xf>
    <xf numFmtId="2" fontId="7" fillId="0" borderId="12" xfId="0" applyNumberFormat="1" applyFont="1" applyBorder="1" applyAlignment="1">
      <alignment horizontal="left" textRotation="90" wrapText="1"/>
    </xf>
    <xf numFmtId="2" fontId="7" fillId="0" borderId="22" xfId="0" applyNumberFormat="1" applyFont="1" applyBorder="1" applyAlignment="1">
      <alignment horizontal="left" textRotation="90" wrapText="1"/>
    </xf>
    <xf numFmtId="2" fontId="7" fillId="0" borderId="13" xfId="0" applyNumberFormat="1" applyFont="1" applyBorder="1" applyAlignment="1">
      <alignment horizontal="left" textRotation="90" wrapText="1"/>
    </xf>
    <xf numFmtId="2" fontId="8" fillId="0" borderId="12" xfId="0" applyNumberFormat="1" applyFont="1" applyBorder="1" applyAlignment="1">
      <alignment horizontal="center" wrapText="1"/>
    </xf>
    <xf numFmtId="2" fontId="8" fillId="0" borderId="22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left" vertical="top" textRotation="90" wrapText="1"/>
    </xf>
    <xf numFmtId="2" fontId="4" fillId="0" borderId="13" xfId="0" applyNumberFormat="1" applyFont="1" applyBorder="1" applyAlignment="1">
      <alignment horizontal="left" vertical="top" textRotation="90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2" fontId="4" fillId="0" borderId="16" xfId="0" applyNumberFormat="1" applyFont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top" wrapText="1"/>
    </xf>
    <xf numFmtId="2" fontId="7" fillId="0" borderId="16" xfId="0" applyNumberFormat="1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174" fontId="8" fillId="0" borderId="23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174" fontId="4" fillId="4" borderId="16" xfId="0" applyNumberFormat="1" applyFont="1" applyFill="1" applyBorder="1" applyAlignment="1">
      <alignment horizontal="center"/>
    </xf>
    <xf numFmtId="174" fontId="4" fillId="4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4" borderId="15" xfId="0" applyFill="1" applyBorder="1" applyAlignment="1">
      <alignment/>
    </xf>
    <xf numFmtId="174" fontId="4" fillId="35" borderId="16" xfId="0" applyNumberFormat="1" applyFont="1" applyFill="1" applyBorder="1" applyAlignment="1">
      <alignment horizontal="center"/>
    </xf>
    <xf numFmtId="174" fontId="4" fillId="35" borderId="15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2" fontId="4" fillId="0" borderId="12" xfId="0" applyNumberFormat="1" applyFont="1" applyBorder="1" applyAlignment="1">
      <alignment horizontal="center" vertical="top" textRotation="90" wrapText="1"/>
    </xf>
    <xf numFmtId="2" fontId="4" fillId="0" borderId="13" xfId="0" applyNumberFormat="1" applyFont="1" applyBorder="1" applyAlignment="1">
      <alignment horizontal="center" vertical="top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R35"/>
  <sheetViews>
    <sheetView tabSelected="1" workbookViewId="0" topLeftCell="A1">
      <selection activeCell="R19" sqref="R19"/>
    </sheetView>
  </sheetViews>
  <sheetFormatPr defaultColWidth="9.00390625" defaultRowHeight="12.75"/>
  <cols>
    <col min="1" max="1" width="7.25390625" style="0" customWidth="1"/>
    <col min="2" max="2" width="7.75390625" style="0" customWidth="1"/>
    <col min="3" max="3" width="7.00390625" style="0" customWidth="1"/>
    <col min="5" max="5" width="8.125" style="0" customWidth="1"/>
    <col min="13" max="13" width="8.00390625" style="0" customWidth="1"/>
    <col min="15" max="15" width="9.125" style="0" bestFit="1" customWidth="1"/>
    <col min="16" max="16" width="8.00390625" style="0" customWidth="1"/>
  </cols>
  <sheetData>
    <row r="2" spans="1:18" ht="15.75">
      <c r="A2" s="43" t="s">
        <v>53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2.7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8" ht="12.75">
      <c r="A4" s="44"/>
      <c r="B4" s="80"/>
      <c r="C4" s="80"/>
      <c r="D4" s="80"/>
      <c r="E4" s="81"/>
      <c r="F4" s="72" t="s">
        <v>15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2"/>
      <c r="R4" s="1"/>
    </row>
    <row r="5" spans="1:18" ht="12.75">
      <c r="A5" s="3"/>
      <c r="B5" s="82" t="s">
        <v>16</v>
      </c>
      <c r="C5" s="83"/>
      <c r="D5" s="83"/>
      <c r="E5" s="84"/>
      <c r="F5" s="45" t="s">
        <v>0</v>
      </c>
      <c r="G5" s="46"/>
      <c r="H5" s="46"/>
      <c r="I5" s="46"/>
      <c r="J5" s="46"/>
      <c r="K5" s="46"/>
      <c r="L5" s="46"/>
      <c r="M5" s="46"/>
      <c r="N5" s="46"/>
      <c r="O5" s="47" t="s">
        <v>17</v>
      </c>
      <c r="P5" s="48"/>
      <c r="Q5" s="51" t="s">
        <v>18</v>
      </c>
      <c r="R5" s="54" t="s">
        <v>8</v>
      </c>
    </row>
    <row r="6" spans="1:18" ht="12.75">
      <c r="A6" s="4"/>
      <c r="B6" s="57" t="s">
        <v>19</v>
      </c>
      <c r="C6" s="57" t="s">
        <v>1</v>
      </c>
      <c r="D6" s="57" t="s">
        <v>47</v>
      </c>
      <c r="E6" s="61" t="s">
        <v>2</v>
      </c>
      <c r="F6" s="59" t="s">
        <v>20</v>
      </c>
      <c r="G6" s="59" t="s">
        <v>51</v>
      </c>
      <c r="H6" s="59" t="s">
        <v>21</v>
      </c>
      <c r="I6" s="59" t="s">
        <v>22</v>
      </c>
      <c r="J6" s="59" t="s">
        <v>23</v>
      </c>
      <c r="K6" s="95" t="s">
        <v>24</v>
      </c>
      <c r="L6" s="59" t="s">
        <v>52</v>
      </c>
      <c r="M6" s="63" t="s">
        <v>25</v>
      </c>
      <c r="N6" s="65"/>
      <c r="O6" s="49"/>
      <c r="P6" s="50"/>
      <c r="Q6" s="52"/>
      <c r="R6" s="55"/>
    </row>
    <row r="7" spans="1:18" ht="73.5">
      <c r="A7" s="6"/>
      <c r="B7" s="58"/>
      <c r="C7" s="58"/>
      <c r="D7" s="58"/>
      <c r="E7" s="62"/>
      <c r="F7" s="60"/>
      <c r="G7" s="60"/>
      <c r="H7" s="60"/>
      <c r="I7" s="60"/>
      <c r="J7" s="60"/>
      <c r="K7" s="96"/>
      <c r="L7" s="60"/>
      <c r="M7" s="23" t="s">
        <v>48</v>
      </c>
      <c r="N7" s="23" t="s">
        <v>50</v>
      </c>
      <c r="O7" s="5" t="s">
        <v>26</v>
      </c>
      <c r="P7" s="5" t="s">
        <v>27</v>
      </c>
      <c r="Q7" s="53"/>
      <c r="R7" s="56"/>
    </row>
    <row r="8" spans="1:18" ht="19.5">
      <c r="A8" s="37" t="s">
        <v>49</v>
      </c>
      <c r="B8" s="34">
        <v>8</v>
      </c>
      <c r="C8" s="34">
        <v>7</v>
      </c>
      <c r="D8" s="34">
        <v>0</v>
      </c>
      <c r="E8" s="8">
        <f>SUM(B8:D8)</f>
        <v>15</v>
      </c>
      <c r="F8" s="33">
        <v>2</v>
      </c>
      <c r="G8" s="33">
        <v>1.89</v>
      </c>
      <c r="H8" s="33">
        <v>1.2</v>
      </c>
      <c r="I8" s="33">
        <v>0.5</v>
      </c>
      <c r="J8" s="33">
        <v>2.71</v>
      </c>
      <c r="K8" s="33">
        <v>2.07</v>
      </c>
      <c r="L8" s="33">
        <v>3.6</v>
      </c>
      <c r="M8" s="33">
        <v>0</v>
      </c>
      <c r="N8" s="33">
        <v>0.5</v>
      </c>
      <c r="O8" s="24">
        <v>0.2</v>
      </c>
      <c r="P8" s="24">
        <v>0.33</v>
      </c>
      <c r="Q8" s="35">
        <v>0</v>
      </c>
      <c r="R8" s="36">
        <f>SUM(F8:Q8)</f>
        <v>15</v>
      </c>
    </row>
    <row r="9" spans="1:18" ht="24">
      <c r="A9" s="87" t="s">
        <v>28</v>
      </c>
      <c r="B9" s="88"/>
      <c r="C9" s="88"/>
      <c r="D9" s="89"/>
      <c r="E9" s="8">
        <v>1711.1</v>
      </c>
      <c r="F9" s="63" t="s">
        <v>29</v>
      </c>
      <c r="G9" s="64"/>
      <c r="H9" s="64"/>
      <c r="I9" s="64"/>
      <c r="J9" s="64"/>
      <c r="K9" s="64"/>
      <c r="L9" s="64"/>
      <c r="M9" s="64"/>
      <c r="N9" s="65"/>
      <c r="O9" s="66" t="s">
        <v>30</v>
      </c>
      <c r="P9" s="67"/>
      <c r="Q9" s="7" t="s">
        <v>31</v>
      </c>
      <c r="R9" s="7"/>
    </row>
    <row r="10" spans="1:18" ht="12.75">
      <c r="A10" s="68" t="s">
        <v>32</v>
      </c>
      <c r="B10" s="69"/>
      <c r="C10" s="69"/>
      <c r="D10" s="69"/>
      <c r="E10" s="70"/>
      <c r="F10" s="9">
        <f>E9*F8</f>
        <v>3422.2</v>
      </c>
      <c r="G10" s="9">
        <f>G8*E9</f>
        <v>3233.979</v>
      </c>
      <c r="H10" s="9">
        <f>H8*E9</f>
        <v>2053.3199999999997</v>
      </c>
      <c r="I10" s="9">
        <f>I8*E9</f>
        <v>855.55</v>
      </c>
      <c r="J10" s="9">
        <f>E9*J8</f>
        <v>4637.081</v>
      </c>
      <c r="K10" s="9">
        <f>K8*E9</f>
        <v>3541.9769999999994</v>
      </c>
      <c r="L10" s="9">
        <f>L8*E9</f>
        <v>6159.96</v>
      </c>
      <c r="M10" s="9">
        <v>0</v>
      </c>
      <c r="N10" s="9">
        <f>E9*N8</f>
        <v>855.55</v>
      </c>
      <c r="O10" s="9">
        <f>E9*O8</f>
        <v>342.22</v>
      </c>
      <c r="P10" s="9">
        <f>E9*P8</f>
        <v>564.663</v>
      </c>
      <c r="Q10" s="9">
        <v>0</v>
      </c>
      <c r="R10" s="9">
        <f>F10+G10+H10+I10+J10+L10+M10+N10+O10+P10</f>
        <v>22124.523</v>
      </c>
    </row>
    <row r="11" spans="1:18" ht="12.75">
      <c r="A11" s="74" t="s">
        <v>33</v>
      </c>
      <c r="B11" s="74"/>
      <c r="C11" s="74"/>
      <c r="D11" s="74"/>
      <c r="E11" s="75"/>
      <c r="F11" s="71" t="s">
        <v>34</v>
      </c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7"/>
    </row>
    <row r="12" spans="1:18" ht="12.75">
      <c r="A12" s="93" t="s">
        <v>35</v>
      </c>
      <c r="B12" s="93"/>
      <c r="C12" s="93"/>
      <c r="D12" s="94"/>
      <c r="E12" s="10">
        <v>89465.54399999982</v>
      </c>
      <c r="F12" s="38"/>
      <c r="G12" s="39"/>
      <c r="H12" s="11"/>
      <c r="I12" s="39"/>
      <c r="J12" s="39"/>
      <c r="K12" s="39"/>
      <c r="L12" s="39"/>
      <c r="M12" s="39"/>
      <c r="N12" s="39"/>
      <c r="O12" s="39"/>
      <c r="P12" s="39"/>
      <c r="Q12" s="39"/>
      <c r="R12" s="40"/>
    </row>
    <row r="13" spans="1:18" ht="12.75">
      <c r="A13" s="25"/>
      <c r="B13" s="78" t="s">
        <v>46</v>
      </c>
      <c r="C13" s="78"/>
      <c r="D13" s="26" t="s">
        <v>33</v>
      </c>
      <c r="E13" s="27" t="s">
        <v>14</v>
      </c>
      <c r="F13" s="38"/>
      <c r="G13" s="39"/>
      <c r="H13" s="11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1:18" ht="12.75">
      <c r="A14" s="12" t="s">
        <v>36</v>
      </c>
      <c r="B14" s="85">
        <v>25666.5</v>
      </c>
      <c r="C14" s="90"/>
      <c r="D14" s="28">
        <v>28346.06</v>
      </c>
      <c r="E14" s="29"/>
      <c r="F14" s="13">
        <f>F8*E9</f>
        <v>3422.2</v>
      </c>
      <c r="G14" s="13">
        <v>3236.04</v>
      </c>
      <c r="H14" s="14">
        <f>H8*E9</f>
        <v>2053.3199999999997</v>
      </c>
      <c r="I14" s="13">
        <v>1861.6</v>
      </c>
      <c r="J14" s="13">
        <v>5127.7119999999995</v>
      </c>
      <c r="K14" s="13">
        <v>5252.27</v>
      </c>
      <c r="L14" s="13">
        <f>L8*E9</f>
        <v>6159.96</v>
      </c>
      <c r="M14" s="13">
        <v>0</v>
      </c>
      <c r="N14" s="13">
        <v>0</v>
      </c>
      <c r="O14" s="30">
        <v>5618</v>
      </c>
      <c r="P14" s="30">
        <v>0</v>
      </c>
      <c r="Q14" s="13">
        <v>0</v>
      </c>
      <c r="R14" s="15">
        <f aca="true" t="shared" si="0" ref="R14:R25">SUM(F14:Q14)</f>
        <v>32731.102</v>
      </c>
    </row>
    <row r="15" spans="1:18" ht="12.75">
      <c r="A15" s="12" t="s">
        <v>37</v>
      </c>
      <c r="B15" s="85">
        <v>25666.5</v>
      </c>
      <c r="C15" s="86"/>
      <c r="D15" s="28">
        <v>26900.27</v>
      </c>
      <c r="E15" s="29"/>
      <c r="F15" s="13">
        <f>F8*E9</f>
        <v>3422.2</v>
      </c>
      <c r="G15" s="13">
        <v>3236.04</v>
      </c>
      <c r="H15" s="14">
        <f>H8*E9</f>
        <v>2053.3199999999997</v>
      </c>
      <c r="I15" s="13">
        <v>1861.6</v>
      </c>
      <c r="J15" s="13">
        <v>5127.7119999999995</v>
      </c>
      <c r="K15" s="13">
        <v>5252.27</v>
      </c>
      <c r="L15" s="13">
        <v>6159.96</v>
      </c>
      <c r="M15" s="13">
        <v>0</v>
      </c>
      <c r="N15" s="13">
        <v>0</v>
      </c>
      <c r="O15" s="30">
        <v>0</v>
      </c>
      <c r="P15" s="30">
        <v>0</v>
      </c>
      <c r="Q15" s="13">
        <v>0</v>
      </c>
      <c r="R15" s="15">
        <f t="shared" si="0"/>
        <v>27113.102</v>
      </c>
    </row>
    <row r="16" spans="1:18" ht="12.75">
      <c r="A16" s="12" t="s">
        <v>6</v>
      </c>
      <c r="B16" s="85">
        <v>25666.5</v>
      </c>
      <c r="C16" s="86"/>
      <c r="D16" s="28">
        <v>19156.05</v>
      </c>
      <c r="E16" s="29"/>
      <c r="F16" s="13">
        <v>3422.2</v>
      </c>
      <c r="G16" s="13">
        <v>3236.04</v>
      </c>
      <c r="H16" s="14">
        <v>2053.3199999999997</v>
      </c>
      <c r="I16" s="13">
        <v>1861.6</v>
      </c>
      <c r="J16" s="13">
        <v>5127.7119999999995</v>
      </c>
      <c r="K16" s="13">
        <v>5252.27</v>
      </c>
      <c r="L16" s="13">
        <v>6159.96</v>
      </c>
      <c r="M16" s="13">
        <v>0</v>
      </c>
      <c r="N16" s="13">
        <v>0</v>
      </c>
      <c r="O16" s="30">
        <v>0</v>
      </c>
      <c r="P16" s="30">
        <v>0</v>
      </c>
      <c r="Q16" s="13">
        <v>0</v>
      </c>
      <c r="R16" s="15">
        <f t="shared" si="0"/>
        <v>27113.102</v>
      </c>
    </row>
    <row r="17" spans="1:18" ht="12.75">
      <c r="A17" s="12" t="s">
        <v>38</v>
      </c>
      <c r="B17" s="85">
        <v>25666.5</v>
      </c>
      <c r="C17" s="86"/>
      <c r="D17" s="28">
        <v>30119.39</v>
      </c>
      <c r="E17" s="29"/>
      <c r="F17" s="13">
        <v>3422.2</v>
      </c>
      <c r="G17" s="13">
        <v>3236.04</v>
      </c>
      <c r="H17" s="14">
        <v>2053.3199999999997</v>
      </c>
      <c r="I17" s="13">
        <v>1861.6</v>
      </c>
      <c r="J17" s="13">
        <v>5127.7119999999995</v>
      </c>
      <c r="K17" s="13">
        <v>5252.27</v>
      </c>
      <c r="L17" s="13">
        <v>6159.96</v>
      </c>
      <c r="M17" s="13">
        <v>0</v>
      </c>
      <c r="N17" s="13">
        <v>5000</v>
      </c>
      <c r="O17" s="30">
        <v>0</v>
      </c>
      <c r="P17" s="30">
        <v>35626</v>
      </c>
      <c r="Q17" s="13">
        <v>0</v>
      </c>
      <c r="R17" s="15">
        <f t="shared" si="0"/>
        <v>67739.102</v>
      </c>
    </row>
    <row r="18" spans="1:18" ht="12.75">
      <c r="A18" s="12" t="s">
        <v>3</v>
      </c>
      <c r="B18" s="85">
        <v>25666.5</v>
      </c>
      <c r="C18" s="86"/>
      <c r="D18" s="28">
        <v>31172.3</v>
      </c>
      <c r="E18" s="29"/>
      <c r="F18" s="13">
        <v>3422.2</v>
      </c>
      <c r="G18" s="13">
        <f>3236.04+943</f>
        <v>4179.04</v>
      </c>
      <c r="H18" s="14">
        <v>2053.3199999999997</v>
      </c>
      <c r="I18" s="13">
        <v>0</v>
      </c>
      <c r="J18" s="13">
        <v>5127.7119999999995</v>
      </c>
      <c r="K18" s="13">
        <v>5252.27</v>
      </c>
      <c r="L18" s="13">
        <v>6159.96</v>
      </c>
      <c r="M18" s="13">
        <v>0</v>
      </c>
      <c r="N18" s="13">
        <v>4284</v>
      </c>
      <c r="O18" s="30">
        <v>0</v>
      </c>
      <c r="P18" s="30">
        <v>0</v>
      </c>
      <c r="Q18" s="13">
        <v>0</v>
      </c>
      <c r="R18" s="15">
        <f t="shared" si="0"/>
        <v>30478.502</v>
      </c>
    </row>
    <row r="19" spans="1:18" ht="12.75">
      <c r="A19" s="12" t="s">
        <v>4</v>
      </c>
      <c r="B19" s="85">
        <v>25666.5</v>
      </c>
      <c r="C19" s="86"/>
      <c r="D19" s="28">
        <v>17039.49</v>
      </c>
      <c r="E19" s="29"/>
      <c r="F19" s="13">
        <v>3422.2</v>
      </c>
      <c r="G19" s="13">
        <v>3236.04</v>
      </c>
      <c r="H19" s="14">
        <v>2053.3199999999997</v>
      </c>
      <c r="I19" s="13">
        <v>0</v>
      </c>
      <c r="J19" s="13">
        <v>5127.7119999999995</v>
      </c>
      <c r="K19" s="13">
        <v>5252.27</v>
      </c>
      <c r="L19" s="13">
        <v>6159.96</v>
      </c>
      <c r="M19" s="13">
        <v>0</v>
      </c>
      <c r="N19" s="13">
        <v>0</v>
      </c>
      <c r="O19" s="30">
        <v>8464</v>
      </c>
      <c r="P19" s="30">
        <v>0</v>
      </c>
      <c r="Q19" s="13">
        <v>0</v>
      </c>
      <c r="R19" s="15">
        <f t="shared" si="0"/>
        <v>33715.502</v>
      </c>
    </row>
    <row r="20" spans="1:18" ht="12.75">
      <c r="A20" s="12" t="s">
        <v>5</v>
      </c>
      <c r="B20" s="85">
        <v>25666.5</v>
      </c>
      <c r="C20" s="86"/>
      <c r="D20" s="28">
        <v>20517.5</v>
      </c>
      <c r="E20" s="29"/>
      <c r="F20" s="13">
        <v>3422.2</v>
      </c>
      <c r="G20" s="13">
        <v>3236.04</v>
      </c>
      <c r="H20" s="14">
        <v>2053.3199999999997</v>
      </c>
      <c r="I20" s="13">
        <v>0</v>
      </c>
      <c r="J20" s="13">
        <v>5127.7119999999995</v>
      </c>
      <c r="K20" s="13">
        <v>5252.27</v>
      </c>
      <c r="L20" s="13">
        <v>6159.96</v>
      </c>
      <c r="M20" s="13">
        <v>0</v>
      </c>
      <c r="N20" s="13">
        <v>0</v>
      </c>
      <c r="O20" s="30">
        <v>0</v>
      </c>
      <c r="P20" s="30">
        <v>0</v>
      </c>
      <c r="Q20" s="13">
        <v>0</v>
      </c>
      <c r="R20" s="15">
        <f t="shared" si="0"/>
        <v>25251.502</v>
      </c>
    </row>
    <row r="21" spans="1:18" ht="12.75">
      <c r="A21" s="12" t="s">
        <v>9</v>
      </c>
      <c r="B21" s="85">
        <v>25666.5</v>
      </c>
      <c r="C21" s="86"/>
      <c r="D21" s="28">
        <v>38075.52</v>
      </c>
      <c r="E21" s="29"/>
      <c r="F21" s="13">
        <v>3422.2</v>
      </c>
      <c r="G21" s="13">
        <v>3236.04</v>
      </c>
      <c r="H21" s="14">
        <v>2053.3199999999997</v>
      </c>
      <c r="I21" s="13">
        <v>0</v>
      </c>
      <c r="J21" s="13">
        <v>5127.7119999999995</v>
      </c>
      <c r="K21" s="13">
        <v>5252.27</v>
      </c>
      <c r="L21" s="13">
        <v>6159.96</v>
      </c>
      <c r="M21" s="13">
        <v>0</v>
      </c>
      <c r="N21" s="13">
        <f>1983.59+4284</f>
        <v>6267.59</v>
      </c>
      <c r="O21" s="30">
        <v>3187</v>
      </c>
      <c r="P21" s="30">
        <v>0</v>
      </c>
      <c r="Q21" s="13">
        <v>0</v>
      </c>
      <c r="R21" s="15">
        <f t="shared" si="0"/>
        <v>34706.092000000004</v>
      </c>
    </row>
    <row r="22" spans="1:18" ht="12.75">
      <c r="A22" s="12" t="s">
        <v>39</v>
      </c>
      <c r="B22" s="85">
        <v>25666.5</v>
      </c>
      <c r="C22" s="86"/>
      <c r="D22" s="28">
        <v>28798.53</v>
      </c>
      <c r="E22" s="29"/>
      <c r="F22" s="13">
        <v>3422.2</v>
      </c>
      <c r="G22" s="13">
        <v>3236.04</v>
      </c>
      <c r="H22" s="14">
        <v>2053.3199999999997</v>
      </c>
      <c r="I22" s="13">
        <v>0</v>
      </c>
      <c r="J22" s="13">
        <v>5127.7119999999995</v>
      </c>
      <c r="K22" s="13">
        <v>5252.27</v>
      </c>
      <c r="L22" s="13">
        <v>6159.96</v>
      </c>
      <c r="M22" s="13">
        <v>0</v>
      </c>
      <c r="N22" s="13">
        <v>4467.01</v>
      </c>
      <c r="O22" s="30">
        <v>0</v>
      </c>
      <c r="P22" s="30">
        <v>0</v>
      </c>
      <c r="Q22" s="13">
        <v>0</v>
      </c>
      <c r="R22" s="15">
        <f t="shared" si="0"/>
        <v>29718.512000000002</v>
      </c>
    </row>
    <row r="23" spans="1:18" ht="12.75">
      <c r="A23" s="12" t="s">
        <v>40</v>
      </c>
      <c r="B23" s="85">
        <v>25666.5</v>
      </c>
      <c r="C23" s="86"/>
      <c r="D23" s="28">
        <v>23183.44</v>
      </c>
      <c r="E23" s="29"/>
      <c r="F23" s="13">
        <v>3422.2</v>
      </c>
      <c r="G23" s="13">
        <v>3236.04</v>
      </c>
      <c r="H23" s="14">
        <v>2053.3199999999997</v>
      </c>
      <c r="I23" s="13">
        <v>1050</v>
      </c>
      <c r="J23" s="13">
        <v>5127.7119999999995</v>
      </c>
      <c r="K23" s="13">
        <v>5252.27</v>
      </c>
      <c r="L23" s="13">
        <v>6159.96</v>
      </c>
      <c r="M23" s="13">
        <v>0</v>
      </c>
      <c r="N23" s="13">
        <v>1500</v>
      </c>
      <c r="O23" s="30">
        <v>0</v>
      </c>
      <c r="P23" s="30">
        <v>0</v>
      </c>
      <c r="Q23" s="13">
        <v>0</v>
      </c>
      <c r="R23" s="15">
        <f t="shared" si="0"/>
        <v>27801.502</v>
      </c>
    </row>
    <row r="24" spans="1:18" ht="12.75">
      <c r="A24" s="12" t="s">
        <v>41</v>
      </c>
      <c r="B24" s="85">
        <v>25666.5</v>
      </c>
      <c r="C24" s="86"/>
      <c r="D24" s="28">
        <v>21587.41</v>
      </c>
      <c r="E24" s="29"/>
      <c r="F24" s="13">
        <v>3422.2</v>
      </c>
      <c r="G24" s="13">
        <v>3236.04</v>
      </c>
      <c r="H24" s="14">
        <v>2053.3199999999997</v>
      </c>
      <c r="I24" s="13">
        <v>2100</v>
      </c>
      <c r="J24" s="13">
        <v>5127.7119999999995</v>
      </c>
      <c r="K24" s="13">
        <v>5252.27</v>
      </c>
      <c r="L24" s="13">
        <v>6159.96</v>
      </c>
      <c r="M24" s="13">
        <v>0</v>
      </c>
      <c r="N24" s="13">
        <v>0</v>
      </c>
      <c r="O24" s="30">
        <v>0</v>
      </c>
      <c r="P24" s="30">
        <v>0</v>
      </c>
      <c r="Q24" s="13">
        <v>0</v>
      </c>
      <c r="R24" s="15">
        <f t="shared" si="0"/>
        <v>27351.502</v>
      </c>
    </row>
    <row r="25" spans="1:18" ht="12.75">
      <c r="A25" s="12" t="s">
        <v>42</v>
      </c>
      <c r="B25" s="85">
        <v>25666.5</v>
      </c>
      <c r="C25" s="86"/>
      <c r="D25" s="28">
        <v>21459.12</v>
      </c>
      <c r="E25" s="29"/>
      <c r="F25" s="13">
        <v>3422.2</v>
      </c>
      <c r="G25" s="13">
        <v>3236.04</v>
      </c>
      <c r="H25" s="14">
        <v>2053.3199999999997</v>
      </c>
      <c r="I25" s="13">
        <v>2100</v>
      </c>
      <c r="J25" s="13">
        <v>5127.7119999999995</v>
      </c>
      <c r="K25" s="13">
        <v>5252.27</v>
      </c>
      <c r="L25" s="13">
        <v>6159.96</v>
      </c>
      <c r="M25" s="13">
        <v>0</v>
      </c>
      <c r="N25" s="13">
        <v>1000</v>
      </c>
      <c r="O25" s="30">
        <v>0</v>
      </c>
      <c r="P25" s="30">
        <v>0</v>
      </c>
      <c r="Q25" s="13">
        <v>0</v>
      </c>
      <c r="R25" s="15">
        <f t="shared" si="0"/>
        <v>28351.502</v>
      </c>
    </row>
    <row r="26" spans="1:18" ht="24">
      <c r="A26" s="16" t="s">
        <v>43</v>
      </c>
      <c r="B26" s="85">
        <v>0</v>
      </c>
      <c r="C26" s="86"/>
      <c r="D26" s="28">
        <f>900+900+900+900</f>
        <v>3600</v>
      </c>
      <c r="E26" s="18"/>
      <c r="F26" s="13"/>
      <c r="G26" s="13"/>
      <c r="H26" s="13"/>
      <c r="I26" s="13"/>
      <c r="J26" s="13"/>
      <c r="K26" s="13"/>
      <c r="L26" s="13"/>
      <c r="M26" s="13"/>
      <c r="N26" s="13"/>
      <c r="O26" s="30"/>
      <c r="P26" s="30"/>
      <c r="Q26" s="13"/>
      <c r="R26" s="15"/>
    </row>
    <row r="27" spans="1:18" ht="12.75">
      <c r="A27" s="17"/>
      <c r="B27" s="91">
        <f>SUM(B14:B26)</f>
        <v>307998</v>
      </c>
      <c r="C27" s="92"/>
      <c r="D27" s="22">
        <f>SUM(D14:D26)</f>
        <v>309955.07999999996</v>
      </c>
      <c r="E27" s="31"/>
      <c r="F27" s="31">
        <f aca="true" t="shared" si="1" ref="F27:R27">SUM(F14:F26)</f>
        <v>41066.399999999994</v>
      </c>
      <c r="G27" s="31">
        <f t="shared" si="1"/>
        <v>39775.48</v>
      </c>
      <c r="H27" s="31">
        <f t="shared" si="1"/>
        <v>24639.839999999997</v>
      </c>
      <c r="I27" s="31">
        <f t="shared" si="1"/>
        <v>12696.4</v>
      </c>
      <c r="J27" s="31">
        <f t="shared" si="1"/>
        <v>61532.543999999994</v>
      </c>
      <c r="K27" s="31">
        <f t="shared" si="1"/>
        <v>63027.24000000002</v>
      </c>
      <c r="L27" s="31">
        <f t="shared" si="1"/>
        <v>73919.52</v>
      </c>
      <c r="M27" s="31">
        <f t="shared" si="1"/>
        <v>0</v>
      </c>
      <c r="N27" s="31">
        <f t="shared" si="1"/>
        <v>22518.6</v>
      </c>
      <c r="O27" s="22">
        <f t="shared" si="1"/>
        <v>17269</v>
      </c>
      <c r="P27" s="22">
        <f t="shared" si="1"/>
        <v>35626</v>
      </c>
      <c r="Q27" s="31">
        <f t="shared" si="1"/>
        <v>0</v>
      </c>
      <c r="R27" s="32">
        <f t="shared" si="1"/>
        <v>392071.024</v>
      </c>
    </row>
    <row r="28" spans="1:18" ht="12.75">
      <c r="A28" s="21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 t="s">
        <v>44</v>
      </c>
      <c r="Q28" s="73">
        <f>SUM(E12+D27-R27)</f>
        <v>7349.599999999802</v>
      </c>
      <c r="R28" s="73"/>
    </row>
    <row r="29" spans="2:4" ht="12.75">
      <c r="B29" t="s">
        <v>7</v>
      </c>
      <c r="C29">
        <v>5000</v>
      </c>
      <c r="D29" t="s">
        <v>54</v>
      </c>
    </row>
    <row r="30" spans="2:4" ht="12.75">
      <c r="B30" t="s">
        <v>3</v>
      </c>
      <c r="C30">
        <v>4284</v>
      </c>
      <c r="D30" t="s">
        <v>45</v>
      </c>
    </row>
    <row r="31" spans="2:15" ht="12.75">
      <c r="B31" t="s">
        <v>9</v>
      </c>
      <c r="C31">
        <v>1983.59</v>
      </c>
      <c r="D31" t="s">
        <v>55</v>
      </c>
      <c r="O31" s="2"/>
    </row>
    <row r="32" spans="3:4" ht="12.75">
      <c r="C32">
        <v>4284</v>
      </c>
      <c r="D32" t="s">
        <v>56</v>
      </c>
    </row>
    <row r="33" spans="2:4" ht="12.75">
      <c r="B33" t="s">
        <v>10</v>
      </c>
      <c r="C33">
        <v>4467.01</v>
      </c>
      <c r="D33" t="s">
        <v>13</v>
      </c>
    </row>
    <row r="34" spans="2:4" ht="12.75">
      <c r="B34" t="s">
        <v>11</v>
      </c>
      <c r="C34">
        <v>1500</v>
      </c>
      <c r="D34" t="s">
        <v>57</v>
      </c>
    </row>
    <row r="35" spans="2:4" ht="12.75">
      <c r="B35" t="s">
        <v>12</v>
      </c>
      <c r="C35">
        <v>1000</v>
      </c>
      <c r="D35" t="s">
        <v>58</v>
      </c>
    </row>
  </sheetData>
  <sheetProtection/>
  <mergeCells count="44">
    <mergeCell ref="Q5:Q7"/>
    <mergeCell ref="R5:R7"/>
    <mergeCell ref="B6:B7"/>
    <mergeCell ref="F6:F7"/>
    <mergeCell ref="G6:G7"/>
    <mergeCell ref="H6:H7"/>
    <mergeCell ref="L6:L7"/>
    <mergeCell ref="M6:N6"/>
    <mergeCell ref="A2:R2"/>
    <mergeCell ref="A3:R3"/>
    <mergeCell ref="A4:E4"/>
    <mergeCell ref="F4:Q4"/>
    <mergeCell ref="B5:E5"/>
    <mergeCell ref="F5:N5"/>
    <mergeCell ref="O5:P6"/>
    <mergeCell ref="I6:I7"/>
    <mergeCell ref="J6:J7"/>
    <mergeCell ref="K6:K7"/>
    <mergeCell ref="A9:D9"/>
    <mergeCell ref="F9:N9"/>
    <mergeCell ref="C6:C7"/>
    <mergeCell ref="D6:D7"/>
    <mergeCell ref="E6:E7"/>
    <mergeCell ref="O9:P9"/>
    <mergeCell ref="A10:E10"/>
    <mergeCell ref="A11:E11"/>
    <mergeCell ref="F11:R11"/>
    <mergeCell ref="A12:D12"/>
    <mergeCell ref="B13:C13"/>
    <mergeCell ref="B14:C14"/>
    <mergeCell ref="B15:C15"/>
    <mergeCell ref="B16:C16"/>
    <mergeCell ref="B17:C17"/>
    <mergeCell ref="B18:C18"/>
    <mergeCell ref="B19:C19"/>
    <mergeCell ref="B26:C26"/>
    <mergeCell ref="B27:C27"/>
    <mergeCell ref="Q28:R28"/>
    <mergeCell ref="B20:C20"/>
    <mergeCell ref="B21:C21"/>
    <mergeCell ref="B22:C22"/>
    <mergeCell ref="B23:C23"/>
    <mergeCell ref="B24:C24"/>
    <mergeCell ref="B25:C25"/>
  </mergeCells>
  <printOptions/>
  <pageMargins left="0.40625" right="0.08333333333333333" top="0.75" bottom="0.75" header="0.3" footer="0.3"/>
  <pageSetup orientation="landscape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User</cp:lastModifiedBy>
  <cp:lastPrinted>2022-05-24T10:23:43Z</cp:lastPrinted>
  <dcterms:created xsi:type="dcterms:W3CDTF">2011-07-19T05:50:16Z</dcterms:created>
  <dcterms:modified xsi:type="dcterms:W3CDTF">2023-02-09T13:07:32Z</dcterms:modified>
  <cp:category/>
  <cp:version/>
  <cp:contentType/>
  <cp:contentStatus/>
</cp:coreProperties>
</file>