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2225" windowHeight="4635" activeTab="0"/>
  </bookViews>
  <sheets>
    <sheet name="2022" sheetId="1" r:id="rId1"/>
  </sheets>
  <definedNames>
    <definedName name="_xlnm.Print_Area" localSheetId="0">'2022'!$A$2:$Q$29</definedName>
  </definedNames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G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1884-разовая премия</t>
        </r>
      </text>
    </comment>
    <comment ref="M20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25500-поверка теплоузла
1149-кран шаровый кв.16</t>
        </r>
      </text>
    </comment>
    <comment ref="M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1852,34-обслуживание газового оборудования</t>
        </r>
      </text>
    </comment>
    <comment ref="G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3930,73--компенсация при увольнении</t>
        </r>
      </text>
    </comment>
  </commentList>
</comments>
</file>

<file path=xl/sharedStrings.xml><?xml version="1.0" encoding="utf-8"?>
<sst xmlns="http://schemas.openxmlformats.org/spreadsheetml/2006/main" count="55" uniqueCount="51">
  <si>
    <t>Содержание</t>
  </si>
  <si>
    <t>март</t>
  </si>
  <si>
    <t>ремонт</t>
  </si>
  <si>
    <t>итого</t>
  </si>
  <si>
    <t>май</t>
  </si>
  <si>
    <t>июнь</t>
  </si>
  <si>
    <t>ИТОГО</t>
  </si>
  <si>
    <t>июль</t>
  </si>
  <si>
    <t>август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</si>
  <si>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</si>
  <si>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</si>
  <si>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</si>
  <si>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</si>
  <si>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</si>
  <si>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</si>
  <si>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</si>
  <si>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</si>
  <si>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</si>
  <si>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</si>
  <si>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</si>
  <si>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</si>
  <si>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</si>
  <si>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</si>
  <si>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</si>
  <si>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</si>
  <si>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</si>
  <si>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</si>
  <si>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</si>
  <si>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</si>
  <si>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</si>
  <si>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</si>
  <si>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</si>
  <si>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</si>
  <si>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</si>
  <si>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</si>
  <si>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</si>
  <si>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</si>
  <si>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</si>
  <si>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</si>
  <si>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</si>
  <si>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</si>
  <si>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</si>
  <si>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</si>
  <si>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</si>
  <si>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Работы по уборке придомовой территории</t>
  </si>
  <si>
    <t>общехозяйственные расходы</t>
  </si>
  <si>
    <t>Информация о доходах и расходах по дому __Гагарина 240__на 2022год.</t>
  </si>
  <si>
    <t>поверка теплоузла</t>
  </si>
  <si>
    <t>кран шаровый кв.16</t>
  </si>
  <si>
    <t>с 1 августа</t>
  </si>
  <si>
    <t>обслуживание газового оборудования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</si>
</sst>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0.000"/>
    <numFmt numFmtId="176" formatCode="#,##0.000_р_."/>
    <numFmt numFmtId="177" formatCode="#,##0.0_р_."/>
    <numFmt numFmtId="178" formatCode="#,##0.0000_р_."/>
    <numFmt numFmtId="179" formatCode="#,##0&quot;р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/>
    </xf>
    <xf numFmtId="174" fontId="1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2" fontId="5" fillId="0" borderId="13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7" fillId="35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174" fontId="7" fillId="7" borderId="10" xfId="0" applyNumberFormat="1" applyFont="1" applyFill="1" applyBorder="1" applyAlignment="1">
      <alignment/>
    </xf>
    <xf numFmtId="174" fontId="7" fillId="34" borderId="10" xfId="0" applyNumberFormat="1" applyFont="1" applyFill="1" applyBorder="1" applyAlignment="1">
      <alignment/>
    </xf>
    <xf numFmtId="0" fontId="7" fillId="32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1" fillId="34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0" fontId="7" fillId="34" borderId="16" xfId="0" applyNumberFormat="1" applyFont="1" applyFill="1" applyBorder="1" applyAlignment="1">
      <alignment wrapText="1"/>
    </xf>
    <xf numFmtId="2" fontId="3" fillId="34" borderId="17" xfId="0" applyNumberFormat="1" applyFont="1" applyFill="1" applyBorder="1" applyAlignment="1">
      <alignment vertical="top"/>
    </xf>
    <xf numFmtId="2" fontId="3" fillId="34" borderId="15" xfId="0" applyNumberFormat="1" applyFont="1" applyFill="1" applyBorder="1" applyAlignment="1">
      <alignment vertical="top"/>
    </xf>
    <xf numFmtId="4" fontId="3" fillId="34" borderId="10" xfId="0" applyNumberFormat="1" applyFont="1" applyFill="1" applyBorder="1" applyAlignment="1">
      <alignment horizontal="center"/>
    </xf>
    <xf numFmtId="2" fontId="5" fillId="34" borderId="13" xfId="0" applyNumberFormat="1" applyFont="1" applyFill="1" applyBorder="1" applyAlignment="1">
      <alignment horizontal="center" vertical="top" wrapText="1"/>
    </xf>
    <xf numFmtId="2" fontId="1" fillId="34" borderId="10" xfId="0" applyNumberFormat="1" applyFont="1" applyFill="1" applyBorder="1" applyAlignment="1">
      <alignment horizontal="right" vertical="top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74" fontId="6" fillId="0" borderId="18" xfId="0" applyNumberFormat="1" applyFont="1" applyFill="1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0" fontId="1" fillId="32" borderId="17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174" fontId="1" fillId="36" borderId="16" xfId="0" applyNumberFormat="1" applyFont="1" applyFill="1" applyBorder="1" applyAlignment="1">
      <alignment horizontal="center"/>
    </xf>
    <xf numFmtId="174" fontId="1" fillId="36" borderId="15" xfId="0" applyNumberFormat="1" applyFont="1" applyFill="1" applyBorder="1" applyAlignment="1">
      <alignment horizontal="center"/>
    </xf>
    <xf numFmtId="174" fontId="1" fillId="34" borderId="16" xfId="0" applyNumberFormat="1" applyFont="1" applyFill="1" applyBorder="1" applyAlignment="1">
      <alignment horizontal="center"/>
    </xf>
    <xf numFmtId="174" fontId="1" fillId="34" borderId="15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1" fillId="37" borderId="10" xfId="0" applyFont="1" applyFill="1" applyBorder="1" applyAlignment="1">
      <alignment horizontal="center" wrapText="1"/>
    </xf>
    <xf numFmtId="0" fontId="0" fillId="36" borderId="15" xfId="0" applyFill="1" applyBorder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Q32"/>
  <sheetViews>
    <sheetView tabSelected="1" workbookViewId="0" topLeftCell="A2">
      <selection activeCell="Q20" sqref="Q20"/>
    </sheetView>
  </sheetViews>
  <sheetFormatPr defaultColWidth="9.00390625" defaultRowHeight="12.75"/>
  <sheetData>
    <row r="2" spans="1:17" ht="15.75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2.7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12.75">
      <c r="A4" s="68"/>
      <c r="B4" s="97"/>
      <c r="C4" s="97"/>
      <c r="D4" s="97"/>
      <c r="E4" s="98"/>
      <c r="F4" s="48" t="s">
        <v>10</v>
      </c>
      <c r="G4" s="50"/>
      <c r="H4" s="50"/>
      <c r="I4" s="50"/>
      <c r="J4" s="50"/>
      <c r="K4" s="50"/>
      <c r="L4" s="50"/>
      <c r="M4" s="50"/>
      <c r="N4" s="50"/>
      <c r="O4" s="50"/>
      <c r="P4" s="49"/>
      <c r="Q4" s="1"/>
    </row>
    <row r="5" spans="1:17" ht="12.75">
      <c r="A5" s="2"/>
      <c r="B5" s="99" t="s">
        <v>11</v>
      </c>
      <c r="C5" s="100"/>
      <c r="D5" s="100"/>
      <c r="E5" s="101"/>
      <c r="F5" s="69" t="s">
        <v>0</v>
      </c>
      <c r="G5" s="70"/>
      <c r="H5" s="70"/>
      <c r="I5" s="70"/>
      <c r="J5" s="70"/>
      <c r="K5" s="70"/>
      <c r="L5" s="70"/>
      <c r="M5" s="70"/>
      <c r="N5" s="71" t="s">
        <v>12</v>
      </c>
      <c r="O5" s="72"/>
      <c r="P5" s="75" t="s">
        <v>13</v>
      </c>
      <c r="Q5" s="78" t="s">
        <v>6</v>
      </c>
    </row>
    <row r="6" spans="1:17" ht="12.75">
      <c r="A6" s="3"/>
      <c r="B6" s="63" t="s">
        <v>14</v>
      </c>
      <c r="C6" s="63" t="s">
        <v>2</v>
      </c>
      <c r="D6" s="63" t="s">
        <v>40</v>
      </c>
      <c r="E6" s="65" t="s">
        <v>3</v>
      </c>
      <c r="F6" s="61" t="s">
        <v>15</v>
      </c>
      <c r="G6" s="61" t="s">
        <v>44</v>
      </c>
      <c r="H6" s="61" t="s">
        <v>16</v>
      </c>
      <c r="I6" s="61" t="s">
        <v>17</v>
      </c>
      <c r="J6" s="61" t="s">
        <v>18</v>
      </c>
      <c r="K6" s="61" t="s">
        <v>45</v>
      </c>
      <c r="L6" s="53" t="s">
        <v>19</v>
      </c>
      <c r="M6" s="55"/>
      <c r="N6" s="73"/>
      <c r="O6" s="74"/>
      <c r="P6" s="76"/>
      <c r="Q6" s="79"/>
    </row>
    <row r="7" spans="1:17" ht="84">
      <c r="A7" s="5"/>
      <c r="B7" s="64"/>
      <c r="C7" s="64"/>
      <c r="D7" s="64"/>
      <c r="E7" s="66"/>
      <c r="F7" s="62"/>
      <c r="G7" s="62"/>
      <c r="H7" s="62"/>
      <c r="I7" s="62"/>
      <c r="J7" s="62"/>
      <c r="K7" s="62"/>
      <c r="L7" s="24" t="s">
        <v>41</v>
      </c>
      <c r="M7" s="24" t="s">
        <v>43</v>
      </c>
      <c r="N7" s="4" t="s">
        <v>20</v>
      </c>
      <c r="O7" s="4" t="s">
        <v>21</v>
      </c>
      <c r="P7" s="77"/>
      <c r="Q7" s="80"/>
    </row>
    <row r="8" spans="1:17" ht="12.75">
      <c r="A8" s="32" t="s">
        <v>42</v>
      </c>
      <c r="B8" s="35">
        <v>7.4</v>
      </c>
      <c r="C8" s="35">
        <v>6.6</v>
      </c>
      <c r="D8" s="35"/>
      <c r="E8" s="36">
        <f>SUM(B8:D8)</f>
        <v>14</v>
      </c>
      <c r="F8" s="37">
        <v>2</v>
      </c>
      <c r="G8" s="37">
        <v>1.12</v>
      </c>
      <c r="H8" s="37">
        <v>3.4</v>
      </c>
      <c r="I8" s="37">
        <v>0</v>
      </c>
      <c r="J8" s="37">
        <v>3.6783544486035122</v>
      </c>
      <c r="K8" s="37">
        <v>3.6</v>
      </c>
      <c r="L8" s="37">
        <v>0</v>
      </c>
      <c r="M8" s="37">
        <v>0</v>
      </c>
      <c r="N8" s="38">
        <v>0.1</v>
      </c>
      <c r="O8" s="38">
        <v>0.1</v>
      </c>
      <c r="P8" s="33">
        <v>0</v>
      </c>
      <c r="Q8" s="23">
        <f>SUM(F8:P8)</f>
        <v>13.99835444860351</v>
      </c>
    </row>
    <row r="9" spans="1:17" ht="12.75">
      <c r="A9" s="42" t="s">
        <v>49</v>
      </c>
      <c r="B9" s="43"/>
      <c r="C9" s="43"/>
      <c r="D9" s="44"/>
      <c r="E9" s="45">
        <v>18</v>
      </c>
      <c r="F9" s="47">
        <v>2</v>
      </c>
      <c r="G9" s="47">
        <v>2.32</v>
      </c>
      <c r="H9" s="47">
        <v>3.4</v>
      </c>
      <c r="I9" s="47">
        <v>0</v>
      </c>
      <c r="J9" s="47">
        <v>3.68</v>
      </c>
      <c r="K9" s="47">
        <v>3.6</v>
      </c>
      <c r="L9" s="47">
        <v>0</v>
      </c>
      <c r="M9" s="47">
        <v>0</v>
      </c>
      <c r="N9" s="34">
        <v>1.5</v>
      </c>
      <c r="O9" s="34">
        <v>1.5</v>
      </c>
      <c r="P9" s="46">
        <v>0</v>
      </c>
      <c r="Q9" s="46">
        <f>SUM(F9:P9)</f>
        <v>18</v>
      </c>
    </row>
    <row r="10" spans="1:17" ht="24">
      <c r="A10" s="93" t="s">
        <v>22</v>
      </c>
      <c r="B10" s="94"/>
      <c r="C10" s="94"/>
      <c r="D10" s="95"/>
      <c r="E10" s="7">
        <v>1389.2</v>
      </c>
      <c r="F10" s="53" t="s">
        <v>23</v>
      </c>
      <c r="G10" s="54"/>
      <c r="H10" s="54"/>
      <c r="I10" s="54"/>
      <c r="J10" s="54"/>
      <c r="K10" s="54"/>
      <c r="L10" s="54"/>
      <c r="M10" s="55"/>
      <c r="N10" s="56" t="s">
        <v>24</v>
      </c>
      <c r="O10" s="57"/>
      <c r="P10" s="6" t="s">
        <v>25</v>
      </c>
      <c r="Q10" s="6"/>
    </row>
    <row r="11" spans="1:17" ht="12.75">
      <c r="A11" s="58" t="s">
        <v>26</v>
      </c>
      <c r="B11" s="59"/>
      <c r="C11" s="59"/>
      <c r="D11" s="59"/>
      <c r="E11" s="60"/>
      <c r="F11" s="8">
        <f>F8*E10</f>
        <v>2778.4</v>
      </c>
      <c r="G11" s="8">
        <f>G9*E10</f>
        <v>3222.944</v>
      </c>
      <c r="H11" s="8">
        <f>H8*E10</f>
        <v>4723.28</v>
      </c>
      <c r="I11" s="8">
        <v>0</v>
      </c>
      <c r="J11" s="8">
        <f>J8*E10</f>
        <v>5109.969999999999</v>
      </c>
      <c r="K11" s="8">
        <f>K8*E10</f>
        <v>5001.12</v>
      </c>
      <c r="L11" s="8">
        <v>0</v>
      </c>
      <c r="M11" s="8">
        <v>0</v>
      </c>
      <c r="N11" s="8">
        <f>N9*E10</f>
        <v>2083.8</v>
      </c>
      <c r="O11" s="8">
        <f>O9*E10</f>
        <v>2083.8</v>
      </c>
      <c r="P11" s="8">
        <v>0</v>
      </c>
      <c r="Q11" s="8">
        <v>13892</v>
      </c>
    </row>
    <row r="12" spans="1:17" ht="12.75">
      <c r="A12" s="87" t="s">
        <v>27</v>
      </c>
      <c r="B12" s="87"/>
      <c r="C12" s="87"/>
      <c r="D12" s="87"/>
      <c r="E12" s="88"/>
      <c r="F12" s="52" t="s">
        <v>28</v>
      </c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90"/>
    </row>
    <row r="13" spans="1:17" ht="12.75">
      <c r="A13" s="81" t="s">
        <v>29</v>
      </c>
      <c r="B13" s="81"/>
      <c r="C13" s="81"/>
      <c r="D13" s="82"/>
      <c r="E13" s="9">
        <v>119930.55199999991</v>
      </c>
      <c r="F13" s="39"/>
      <c r="G13" s="40"/>
      <c r="H13" s="10"/>
      <c r="I13" s="40"/>
      <c r="J13" s="40"/>
      <c r="K13" s="40"/>
      <c r="L13" s="40"/>
      <c r="M13" s="40"/>
      <c r="N13" s="40"/>
      <c r="O13" s="40"/>
      <c r="P13" s="40"/>
      <c r="Q13" s="41"/>
    </row>
    <row r="14" spans="1:17" ht="12.75">
      <c r="A14" s="25"/>
      <c r="B14" s="91" t="s">
        <v>39</v>
      </c>
      <c r="C14" s="91"/>
      <c r="D14" s="26" t="s">
        <v>27</v>
      </c>
      <c r="E14" s="27" t="s">
        <v>9</v>
      </c>
      <c r="F14" s="39"/>
      <c r="G14" s="40"/>
      <c r="H14" s="10"/>
      <c r="I14" s="40"/>
      <c r="J14" s="40"/>
      <c r="K14" s="40"/>
      <c r="L14" s="40"/>
      <c r="M14" s="40"/>
      <c r="N14" s="40"/>
      <c r="O14" s="40"/>
      <c r="P14" s="40"/>
      <c r="Q14" s="41"/>
    </row>
    <row r="15" spans="1:17" ht="12.75">
      <c r="A15" s="11" t="s">
        <v>30</v>
      </c>
      <c r="B15" s="83">
        <v>19448.8</v>
      </c>
      <c r="C15" s="92"/>
      <c r="D15" s="28">
        <v>14473.2</v>
      </c>
      <c r="E15" s="29"/>
      <c r="F15" s="12">
        <f>F8*E10</f>
        <v>2778.4</v>
      </c>
      <c r="G15" s="12">
        <v>3234.438</v>
      </c>
      <c r="H15" s="13">
        <f>H8*E10</f>
        <v>4723.28</v>
      </c>
      <c r="I15" s="12">
        <v>0</v>
      </c>
      <c r="J15" s="12">
        <v>5109.969999999999</v>
      </c>
      <c r="K15" s="12">
        <f>K8*E10</f>
        <v>5001.12</v>
      </c>
      <c r="L15" s="12">
        <v>0</v>
      </c>
      <c r="M15" s="12">
        <v>0</v>
      </c>
      <c r="N15" s="30">
        <f>597</f>
        <v>597</v>
      </c>
      <c r="O15" s="30">
        <v>0</v>
      </c>
      <c r="P15" s="12">
        <v>0</v>
      </c>
      <c r="Q15" s="14">
        <f aca="true" t="shared" si="0" ref="Q15:Q26">SUM(F15:P15)</f>
        <v>21444.208</v>
      </c>
    </row>
    <row r="16" spans="1:17" ht="12.75">
      <c r="A16" s="11" t="s">
        <v>31</v>
      </c>
      <c r="B16" s="83">
        <v>19448.8</v>
      </c>
      <c r="C16" s="84"/>
      <c r="D16" s="28">
        <v>16352.04</v>
      </c>
      <c r="E16" s="29"/>
      <c r="F16" s="12">
        <v>2778.4</v>
      </c>
      <c r="G16" s="12">
        <v>3234.438</v>
      </c>
      <c r="H16" s="13">
        <v>4723.28</v>
      </c>
      <c r="I16" s="12">
        <v>0</v>
      </c>
      <c r="J16" s="12">
        <v>5109.969999999999</v>
      </c>
      <c r="K16" s="12">
        <v>5001.12</v>
      </c>
      <c r="L16" s="12">
        <v>0</v>
      </c>
      <c r="M16" s="12">
        <v>0</v>
      </c>
      <c r="N16" s="30">
        <v>0</v>
      </c>
      <c r="O16" s="30">
        <v>0</v>
      </c>
      <c r="P16" s="12">
        <v>0</v>
      </c>
      <c r="Q16" s="14">
        <f t="shared" si="0"/>
        <v>20847.208</v>
      </c>
    </row>
    <row r="17" spans="1:17" ht="12.75">
      <c r="A17" s="11" t="s">
        <v>1</v>
      </c>
      <c r="B17" s="83">
        <v>19448.8</v>
      </c>
      <c r="C17" s="84"/>
      <c r="D17" s="28">
        <v>21326.4</v>
      </c>
      <c r="E17" s="29"/>
      <c r="F17" s="12">
        <v>2778.4</v>
      </c>
      <c r="G17" s="12">
        <v>3234.438</v>
      </c>
      <c r="H17" s="13">
        <v>4723.28</v>
      </c>
      <c r="I17" s="12">
        <v>0</v>
      </c>
      <c r="J17" s="12">
        <v>5109.969999999999</v>
      </c>
      <c r="K17" s="12">
        <v>5001.12</v>
      </c>
      <c r="L17" s="12">
        <v>0</v>
      </c>
      <c r="M17" s="12">
        <v>0</v>
      </c>
      <c r="N17" s="30">
        <v>0</v>
      </c>
      <c r="O17" s="30">
        <v>0</v>
      </c>
      <c r="P17" s="12">
        <v>0</v>
      </c>
      <c r="Q17" s="14">
        <f t="shared" si="0"/>
        <v>20847.208</v>
      </c>
    </row>
    <row r="18" spans="1:17" ht="12.75">
      <c r="A18" s="11" t="s">
        <v>32</v>
      </c>
      <c r="B18" s="83">
        <v>19448.8</v>
      </c>
      <c r="C18" s="84"/>
      <c r="D18" s="28">
        <v>19012.4</v>
      </c>
      <c r="E18" s="29"/>
      <c r="F18" s="12">
        <v>2778.4</v>
      </c>
      <c r="G18" s="12">
        <v>3234.438</v>
      </c>
      <c r="H18" s="13">
        <v>4723.28</v>
      </c>
      <c r="I18" s="12">
        <v>0</v>
      </c>
      <c r="J18" s="12">
        <v>5109.969999999999</v>
      </c>
      <c r="K18" s="12">
        <v>5001.12</v>
      </c>
      <c r="L18" s="12">
        <v>0</v>
      </c>
      <c r="M18" s="12">
        <v>0</v>
      </c>
      <c r="N18" s="30">
        <v>0</v>
      </c>
      <c r="O18" s="30">
        <v>0</v>
      </c>
      <c r="P18" s="12">
        <v>0</v>
      </c>
      <c r="Q18" s="14">
        <f t="shared" si="0"/>
        <v>20847.208</v>
      </c>
    </row>
    <row r="19" spans="1:17" ht="12.75">
      <c r="A19" s="11" t="s">
        <v>4</v>
      </c>
      <c r="B19" s="83">
        <v>19448.8</v>
      </c>
      <c r="C19" s="84"/>
      <c r="D19" s="28">
        <v>17423.8</v>
      </c>
      <c r="E19" s="29"/>
      <c r="F19" s="12">
        <v>2778.4</v>
      </c>
      <c r="G19" s="12">
        <f>3234.438+1884</f>
        <v>5118.438</v>
      </c>
      <c r="H19" s="13">
        <v>4723.28</v>
      </c>
      <c r="I19" s="12">
        <v>0</v>
      </c>
      <c r="J19" s="12">
        <v>5109.969999999999</v>
      </c>
      <c r="K19" s="12">
        <v>5001.12</v>
      </c>
      <c r="L19" s="12">
        <v>0</v>
      </c>
      <c r="M19" s="12">
        <v>0</v>
      </c>
      <c r="N19" s="30">
        <v>0</v>
      </c>
      <c r="O19" s="30">
        <v>0</v>
      </c>
      <c r="P19" s="12">
        <v>0</v>
      </c>
      <c r="Q19" s="14">
        <f t="shared" si="0"/>
        <v>22731.207999999995</v>
      </c>
    </row>
    <row r="20" spans="1:17" ht="12.75">
      <c r="A20" s="11" t="s">
        <v>5</v>
      </c>
      <c r="B20" s="83">
        <v>19448.8</v>
      </c>
      <c r="C20" s="84"/>
      <c r="D20" s="28">
        <v>17218.6</v>
      </c>
      <c r="E20" s="29"/>
      <c r="F20" s="12">
        <v>2778.4</v>
      </c>
      <c r="G20" s="12">
        <v>3234.438</v>
      </c>
      <c r="H20" s="13">
        <v>4723.28</v>
      </c>
      <c r="I20" s="12">
        <v>0</v>
      </c>
      <c r="J20" s="12">
        <v>5109.969999999999</v>
      </c>
      <c r="K20" s="12">
        <v>5001.12</v>
      </c>
      <c r="L20" s="12">
        <v>0</v>
      </c>
      <c r="M20" s="12">
        <f>25500+1149</f>
        <v>26649</v>
      </c>
      <c r="N20" s="30">
        <f>5852+70559+12035</f>
        <v>88446</v>
      </c>
      <c r="O20" s="30">
        <v>0</v>
      </c>
      <c r="P20" s="12">
        <v>0</v>
      </c>
      <c r="Q20" s="14">
        <f t="shared" si="0"/>
        <v>135942.20799999998</v>
      </c>
    </row>
    <row r="21" spans="1:17" ht="12.75">
      <c r="A21" s="11" t="s">
        <v>7</v>
      </c>
      <c r="B21" s="83">
        <v>19448.8</v>
      </c>
      <c r="C21" s="84"/>
      <c r="D21" s="28">
        <v>20452.33</v>
      </c>
      <c r="E21" s="29"/>
      <c r="F21" s="12">
        <v>2778.4</v>
      </c>
      <c r="G21" s="12">
        <v>3234.438</v>
      </c>
      <c r="H21" s="13">
        <v>4723.28</v>
      </c>
      <c r="I21" s="12">
        <v>0</v>
      </c>
      <c r="J21" s="12">
        <v>5109.969999999999</v>
      </c>
      <c r="K21" s="12">
        <v>5001.12</v>
      </c>
      <c r="L21" s="12">
        <v>0</v>
      </c>
      <c r="M21" s="12">
        <v>0</v>
      </c>
      <c r="N21" s="30">
        <v>821</v>
      </c>
      <c r="O21" s="30">
        <v>0</v>
      </c>
      <c r="P21" s="12">
        <v>0</v>
      </c>
      <c r="Q21" s="14">
        <f t="shared" si="0"/>
        <v>21668.208</v>
      </c>
    </row>
    <row r="22" spans="1:17" ht="12.75">
      <c r="A22" s="11" t="s">
        <v>8</v>
      </c>
      <c r="B22" s="83">
        <v>25005.6</v>
      </c>
      <c r="C22" s="84"/>
      <c r="D22" s="28">
        <v>21707.74</v>
      </c>
      <c r="E22" s="29"/>
      <c r="F22" s="12">
        <v>2778.4</v>
      </c>
      <c r="G22" s="12">
        <v>3234.438</v>
      </c>
      <c r="H22" s="13">
        <v>4723.28</v>
      </c>
      <c r="I22" s="12">
        <v>0</v>
      </c>
      <c r="J22" s="12">
        <v>5109.969999999999</v>
      </c>
      <c r="K22" s="12">
        <v>5001.12</v>
      </c>
      <c r="L22" s="12">
        <v>0</v>
      </c>
      <c r="M22" s="12">
        <v>1852.34</v>
      </c>
      <c r="N22" s="30">
        <v>0</v>
      </c>
      <c r="O22" s="30">
        <v>0</v>
      </c>
      <c r="P22" s="12">
        <v>0</v>
      </c>
      <c r="Q22" s="14">
        <f t="shared" si="0"/>
        <v>22699.548</v>
      </c>
    </row>
    <row r="23" spans="1:17" ht="12.75">
      <c r="A23" s="11" t="s">
        <v>33</v>
      </c>
      <c r="B23" s="83">
        <v>25005.6</v>
      </c>
      <c r="C23" s="84"/>
      <c r="D23" s="28">
        <v>25394.69</v>
      </c>
      <c r="E23" s="29"/>
      <c r="F23" s="12">
        <v>2778.4</v>
      </c>
      <c r="G23" s="12">
        <f>3234.438+3930.73</f>
        <v>7165.168</v>
      </c>
      <c r="H23" s="13">
        <v>4723.28</v>
      </c>
      <c r="I23" s="12">
        <v>0</v>
      </c>
      <c r="J23" s="12">
        <v>5109.969999999999</v>
      </c>
      <c r="K23" s="12">
        <v>5001.12</v>
      </c>
      <c r="L23" s="12">
        <v>0</v>
      </c>
      <c r="M23" s="12">
        <v>0</v>
      </c>
      <c r="N23" s="30">
        <v>0</v>
      </c>
      <c r="O23" s="30">
        <v>0</v>
      </c>
      <c r="P23" s="12">
        <v>0</v>
      </c>
      <c r="Q23" s="14">
        <f t="shared" si="0"/>
        <v>24777.938</v>
      </c>
    </row>
    <row r="24" spans="1:17" ht="12.75">
      <c r="A24" s="11" t="s">
        <v>34</v>
      </c>
      <c r="B24" s="83">
        <v>25005.6</v>
      </c>
      <c r="C24" s="84"/>
      <c r="D24" s="28">
        <v>23436.46</v>
      </c>
      <c r="E24" s="29"/>
      <c r="F24" s="12">
        <v>2778.4</v>
      </c>
      <c r="G24" s="12">
        <v>3234.438</v>
      </c>
      <c r="H24" s="13">
        <v>4723.28</v>
      </c>
      <c r="I24" s="12">
        <v>0</v>
      </c>
      <c r="J24" s="12">
        <v>5109.969999999999</v>
      </c>
      <c r="K24" s="12">
        <v>5001.12</v>
      </c>
      <c r="L24" s="12">
        <v>0</v>
      </c>
      <c r="M24" s="12">
        <v>0</v>
      </c>
      <c r="N24" s="30">
        <v>0</v>
      </c>
      <c r="O24" s="30">
        <v>0</v>
      </c>
      <c r="P24" s="12">
        <v>0</v>
      </c>
      <c r="Q24" s="14">
        <f t="shared" si="0"/>
        <v>20847.208</v>
      </c>
    </row>
    <row r="25" spans="1:17" ht="12.75">
      <c r="A25" s="11" t="s">
        <v>35</v>
      </c>
      <c r="B25" s="83">
        <v>25005.6</v>
      </c>
      <c r="C25" s="84"/>
      <c r="D25" s="28">
        <v>26182.57</v>
      </c>
      <c r="E25" s="29"/>
      <c r="F25" s="12">
        <v>2778.4</v>
      </c>
      <c r="G25" s="12">
        <v>3234.438</v>
      </c>
      <c r="H25" s="13">
        <v>4723.28</v>
      </c>
      <c r="I25" s="12">
        <v>0</v>
      </c>
      <c r="J25" s="12">
        <v>5109.969999999999</v>
      </c>
      <c r="K25" s="12">
        <v>5001.12</v>
      </c>
      <c r="L25" s="12">
        <v>0</v>
      </c>
      <c r="M25" s="12">
        <v>0</v>
      </c>
      <c r="N25" s="30">
        <v>0</v>
      </c>
      <c r="O25" s="30">
        <v>0</v>
      </c>
      <c r="P25" s="12">
        <v>0</v>
      </c>
      <c r="Q25" s="14">
        <f t="shared" si="0"/>
        <v>20847.208</v>
      </c>
    </row>
    <row r="26" spans="1:17" ht="12.75">
      <c r="A26" s="11" t="s">
        <v>36</v>
      </c>
      <c r="B26" s="83">
        <v>25005.6</v>
      </c>
      <c r="C26" s="84"/>
      <c r="D26" s="28">
        <v>23546</v>
      </c>
      <c r="E26" s="29"/>
      <c r="F26" s="12">
        <v>2778.4</v>
      </c>
      <c r="G26" s="12">
        <v>3234.438</v>
      </c>
      <c r="H26" s="13">
        <v>4723.28</v>
      </c>
      <c r="I26" s="12">
        <v>0</v>
      </c>
      <c r="J26" s="12">
        <v>5109.969999999999</v>
      </c>
      <c r="K26" s="12">
        <v>5001.12</v>
      </c>
      <c r="L26" s="12">
        <v>0</v>
      </c>
      <c r="M26" s="12">
        <v>0</v>
      </c>
      <c r="N26" s="30">
        <v>0</v>
      </c>
      <c r="O26" s="30">
        <v>0</v>
      </c>
      <c r="P26" s="12">
        <v>0</v>
      </c>
      <c r="Q26" s="14">
        <f t="shared" si="0"/>
        <v>20847.208</v>
      </c>
    </row>
    <row r="27" spans="1:17" ht="24">
      <c r="A27" s="15" t="s">
        <v>37</v>
      </c>
      <c r="B27" s="83">
        <v>0</v>
      </c>
      <c r="C27" s="84"/>
      <c r="D27" s="28">
        <f>900+900+900+900</f>
        <v>3600</v>
      </c>
      <c r="E27" s="21"/>
      <c r="F27" s="12"/>
      <c r="G27" s="12"/>
      <c r="H27" s="12"/>
      <c r="I27" s="12"/>
      <c r="J27" s="12"/>
      <c r="K27" s="12"/>
      <c r="L27" s="12"/>
      <c r="M27" s="12"/>
      <c r="N27" s="30"/>
      <c r="O27" s="30"/>
      <c r="P27" s="12"/>
      <c r="Q27" s="14"/>
    </row>
    <row r="28" spans="1:17" ht="12.75">
      <c r="A28" s="16" t="s">
        <v>3</v>
      </c>
      <c r="B28" s="85">
        <f>SUM(B15:B27)</f>
        <v>261169.60000000003</v>
      </c>
      <c r="C28" s="86"/>
      <c r="D28" s="31">
        <f>SUM(D15:D27)</f>
        <v>250126.23</v>
      </c>
      <c r="E28" s="17"/>
      <c r="F28" s="17">
        <f aca="true" t="shared" si="1" ref="F28:Q28">SUM(F15:F27)</f>
        <v>33340.80000000001</v>
      </c>
      <c r="G28" s="17">
        <f t="shared" si="1"/>
        <v>44627.98600000001</v>
      </c>
      <c r="H28" s="17">
        <f t="shared" si="1"/>
        <v>56679.35999999999</v>
      </c>
      <c r="I28" s="17">
        <f t="shared" si="1"/>
        <v>0</v>
      </c>
      <c r="J28" s="17">
        <f t="shared" si="1"/>
        <v>61319.64000000001</v>
      </c>
      <c r="K28" s="17">
        <f t="shared" si="1"/>
        <v>60013.44000000001</v>
      </c>
      <c r="L28" s="17">
        <f t="shared" si="1"/>
        <v>0</v>
      </c>
      <c r="M28" s="17">
        <f t="shared" si="1"/>
        <v>28501.34</v>
      </c>
      <c r="N28" s="31">
        <f t="shared" si="1"/>
        <v>89864</v>
      </c>
      <c r="O28" s="31">
        <f t="shared" si="1"/>
        <v>0</v>
      </c>
      <c r="P28" s="17">
        <f t="shared" si="1"/>
        <v>0</v>
      </c>
      <c r="Q28" s="18">
        <f t="shared" si="1"/>
        <v>374346.56599999993</v>
      </c>
    </row>
    <row r="29" spans="1:17" ht="12.7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2" t="s">
        <v>38</v>
      </c>
      <c r="P29" s="51">
        <f>E13+D28-Q28</f>
        <v>-4289.784000000043</v>
      </c>
      <c r="Q29" s="51"/>
    </row>
    <row r="30" spans="2:4" ht="12.75">
      <c r="B30" t="s">
        <v>5</v>
      </c>
      <c r="C30">
        <v>25500</v>
      </c>
      <c r="D30" t="s">
        <v>47</v>
      </c>
    </row>
    <row r="31" spans="3:4" ht="12.75">
      <c r="C31">
        <v>1149</v>
      </c>
      <c r="D31" t="s">
        <v>48</v>
      </c>
    </row>
    <row r="32" spans="2:4" ht="12.75">
      <c r="B32" t="s">
        <v>8</v>
      </c>
      <c r="C32">
        <v>1852.34</v>
      </c>
      <c r="D32" t="s">
        <v>50</v>
      </c>
    </row>
  </sheetData>
  <sheetProtection/>
  <mergeCells count="43">
    <mergeCell ref="B6:B7"/>
    <mergeCell ref="G6:G7"/>
    <mergeCell ref="H6:H7"/>
    <mergeCell ref="F12:Q12"/>
    <mergeCell ref="A2:Q2"/>
    <mergeCell ref="A3:Q3"/>
    <mergeCell ref="A4:E4"/>
    <mergeCell ref="F4:P4"/>
    <mergeCell ref="B5:E5"/>
    <mergeCell ref="C6:C7"/>
    <mergeCell ref="P5:P7"/>
    <mergeCell ref="Q5:Q7"/>
    <mergeCell ref="F5:M5"/>
    <mergeCell ref="A13:D13"/>
    <mergeCell ref="D6:D7"/>
    <mergeCell ref="E6:E7"/>
    <mergeCell ref="F6:F7"/>
    <mergeCell ref="N5:O6"/>
    <mergeCell ref="I6:I7"/>
    <mergeCell ref="J6:J7"/>
    <mergeCell ref="K6:K7"/>
    <mergeCell ref="L6:M6"/>
    <mergeCell ref="N10:O10"/>
    <mergeCell ref="B25:C25"/>
    <mergeCell ref="B14:C14"/>
    <mergeCell ref="A10:D10"/>
    <mergeCell ref="F10:M10"/>
    <mergeCell ref="B15:C15"/>
    <mergeCell ref="B16:C16"/>
    <mergeCell ref="B17:C17"/>
    <mergeCell ref="B20:C20"/>
    <mergeCell ref="A11:E11"/>
    <mergeCell ref="A12:E12"/>
    <mergeCell ref="B26:C26"/>
    <mergeCell ref="B18:C18"/>
    <mergeCell ref="B19:C19"/>
    <mergeCell ref="B27:C27"/>
    <mergeCell ref="B28:C28"/>
    <mergeCell ref="P29:Q29"/>
    <mergeCell ref="B21:C21"/>
    <mergeCell ref="B22:C22"/>
    <mergeCell ref="B23:C23"/>
    <mergeCell ref="B24:C24"/>
  </mergeCells>
  <printOptions/>
  <pageMargins left="0.15625" right="0.19791666666666666" top="0.75" bottom="0.75" header="0.3" footer="0.3"/>
  <pageSetup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2022-06-30T07:13:57Z</cp:lastPrinted>
  <dcterms:created xsi:type="dcterms:W3CDTF">2007-02-04T12:22:59Z</dcterms:created>
  <dcterms:modified xsi:type="dcterms:W3CDTF">2023-02-09T13:21:26Z</dcterms:modified>
  <cp:category/>
  <cp:version/>
  <cp:contentType/>
  <cp:contentStatus/>
</cp:coreProperties>
</file>