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40" windowHeight="12570"/>
  </bookViews>
  <sheets>
    <sheet name="2023" sheetId="5" r:id="rId1"/>
    <sheet name="работы 2023" sheetId="6" r:id="rId2"/>
  </sheets>
  <definedNames>
    <definedName name="_xlnm.Print_Area" localSheetId="0">'2023'!$A$2:$R$32</definedName>
    <definedName name="_xlnm.Print_Area" localSheetId="1">'работы 2023'!$A$2:$P$22</definedName>
  </definedNames>
  <calcPr calcId="145621"/>
</workbook>
</file>

<file path=xl/calcChain.xml><?xml version="1.0" encoding="utf-8"?>
<calcChain xmlns="http://schemas.openxmlformats.org/spreadsheetml/2006/main">
  <c r="J16" i="5" l="1"/>
  <c r="R16" i="5" s="1"/>
  <c r="J15" i="5"/>
  <c r="Q27" i="5"/>
  <c r="P27" i="5"/>
  <c r="N27" i="5"/>
  <c r="M27" i="5"/>
  <c r="L27" i="5"/>
  <c r="K27" i="5"/>
  <c r="I27" i="5"/>
  <c r="H27" i="5"/>
  <c r="G27" i="5"/>
  <c r="F27" i="5"/>
  <c r="D27" i="5"/>
  <c r="B27" i="5"/>
  <c r="O16" i="5"/>
  <c r="J27" i="5" l="1"/>
  <c r="R15" i="5"/>
  <c r="R27" i="5" s="1"/>
  <c r="O15" i="5"/>
  <c r="O27" i="5" s="1"/>
  <c r="Q11" i="5" l="1"/>
  <c r="P11" i="5"/>
  <c r="O11" i="5"/>
  <c r="N11" i="5"/>
  <c r="M11" i="5"/>
  <c r="L11" i="5"/>
  <c r="K11" i="5"/>
  <c r="J11" i="5"/>
  <c r="I11" i="5"/>
  <c r="H11" i="5"/>
  <c r="G11" i="5"/>
  <c r="F11" i="5"/>
  <c r="R9" i="5"/>
  <c r="R8" i="5"/>
  <c r="C8" i="5"/>
  <c r="E8" i="5" s="1"/>
  <c r="R11" i="5" l="1"/>
  <c r="Q28" i="5" l="1"/>
</calcChain>
</file>

<file path=xl/comments1.xml><?xml version="1.0" encoding="utf-8"?>
<comments xmlns="http://schemas.openxmlformats.org/spreadsheetml/2006/main">
  <authors>
    <author>Автор</author>
  </authors>
  <commentList>
    <comment ref="J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23332,02-компенсация при увольнении</t>
        </r>
      </text>
    </commen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1688,52-компенсация при увольнении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1500-замена элемента питания на тепловычислителе</t>
        </r>
      </text>
    </comment>
  </commentList>
</comments>
</file>

<file path=xl/sharedStrings.xml><?xml version="1.0" encoding="utf-8"?>
<sst xmlns="http://schemas.openxmlformats.org/spreadsheetml/2006/main" count="90" uniqueCount="71">
  <si>
    <t>Наименование видов работ (услуги)</t>
  </si>
  <si>
    <t>тариф</t>
  </si>
  <si>
    <t>Содержание</t>
  </si>
  <si>
    <t>ТЕКУЩИЙ  РЕМОНТ</t>
  </si>
  <si>
    <t>ИТОГО</t>
  </si>
  <si>
    <t>содер-жание</t>
  </si>
  <si>
    <t>ремонт</t>
  </si>
  <si>
    <t>итого</t>
  </si>
  <si>
    <t>начисление и сбор платы за содержание и ремонт жилых помещений, взыскание задолженности</t>
  </si>
  <si>
    <t>Работы по уборке придомовой территории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</si>
  <si>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</si>
  <si>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</si>
  <si>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</si>
  <si>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ремонту лифта</t>
  </si>
  <si>
    <t>общехозяйственные расходы</t>
  </si>
  <si>
    <t>услуги сторонних организаций, разовые работы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</si>
  <si>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</si>
  <si>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</si>
  <si>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1 полугодие</t>
  </si>
  <si>
    <t>периодичность работ</t>
  </si>
  <si>
    <t xml:space="preserve">ежедневно </t>
  </si>
  <si>
    <t>ежемесячно</t>
  </si>
  <si>
    <t>Гис ЖКХ</t>
  </si>
  <si>
    <t>работы по содержанию помещений, входящих в состав общего имущества, уборка подъездов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</si>
  <si>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</si>
  <si>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</si>
  <si>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</si>
  <si>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</si>
  <si>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</si>
  <si>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начислено</t>
  </si>
  <si>
    <t>долг</t>
  </si>
  <si>
    <t>май</t>
  </si>
  <si>
    <t>июнь</t>
  </si>
  <si>
    <t>июль</t>
  </si>
  <si>
    <t>август</t>
  </si>
  <si>
    <t>сент.</t>
  </si>
  <si>
    <t>окт.</t>
  </si>
  <si>
    <t>нояб.</t>
  </si>
  <si>
    <t>декаб.</t>
  </si>
  <si>
    <t>ИТОГО:</t>
  </si>
  <si>
    <t>ГИС</t>
  </si>
  <si>
    <t>Месяц</t>
  </si>
  <si>
    <t>ед. изм.</t>
  </si>
  <si>
    <t>кол-во</t>
  </si>
  <si>
    <t>Место провед-я работ</t>
  </si>
  <si>
    <t>100 м трубопровода</t>
  </si>
  <si>
    <t>тыс.руб.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</si>
  <si>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</si>
  <si>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</si>
  <si>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</si>
  <si>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январь</t>
  </si>
  <si>
    <t>февраль</t>
  </si>
  <si>
    <t>март</t>
  </si>
  <si>
    <t>апрель</t>
  </si>
  <si>
    <t>необходимый тариф</t>
  </si>
  <si>
    <t>Прокладка трубопроводов водоснабжения из напорных полиэтиленовых труб низкого давления среднего типа наружным диаметром: 75 мм</t>
  </si>
  <si>
    <t>Разборка трубопроводов из 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</si>
  <si>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</si>
  <si>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100 м трубопровода с фасонными частями</t>
  </si>
  <si>
    <t>10 фасонных частей</t>
  </si>
  <si>
    <t>Перечень выполненных работ по сметам за 2023 год по дому Салогубова 5</t>
  </si>
  <si>
    <t>Информация о доходах и расходах по дому __Салогубова 5__на 2023год.</t>
  </si>
  <si>
    <t xml:space="preserve"> (подвал)</t>
  </si>
  <si>
    <t>(подвал г/в)</t>
  </si>
  <si>
    <t>Установка полиэтиленовых фасонных частей: муфты,углы</t>
  </si>
  <si>
    <t>Установка хомутов на  внутренние сети трубопроводов отопления и водоснабжения диаметром: 75 мм</t>
  </si>
  <si>
    <t>шт</t>
  </si>
  <si>
    <t>тех.этаж канализация</t>
  </si>
  <si>
    <t>Установка полиэтиленовых фасонных частей: отводов, колен, патрубков, переходов,компенсаторов,ревизий,п/отводов</t>
  </si>
  <si>
    <t>замена элемента питания на тепловычислителе</t>
  </si>
  <si>
    <t>компенсация при увольнении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</si>
</sst>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7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name val="Arial Cyr"/>
      <charset val="204"/>
    </font>
    <font>
      <b/>
      <sz val="7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8" xfId="0" applyBorder="1"/>
    <xf numFmtId="0" fontId="3" fillId="2" borderId="9" xfId="0" applyFont="1" applyFill="1" applyBorder="1"/>
    <xf numFmtId="0" fontId="3" fillId="2" borderId="9" xfId="0" applyFont="1" applyFill="1" applyBorder="1" applyAlignment="1">
      <alignment wrapText="1"/>
    </xf>
    <xf numFmtId="2" fontId="6" fillId="2" borderId="9" xfId="0" applyNumberFormat="1" applyFont="1" applyFill="1" applyBorder="1"/>
    <xf numFmtId="2" fontId="8" fillId="0" borderId="10" xfId="0" applyNumberFormat="1" applyFont="1" applyBorder="1" applyAlignment="1">
      <alignment horizontal="left" vertical="top" textRotation="90" wrapText="1"/>
    </xf>
    <xf numFmtId="4" fontId="4" fillId="2" borderId="8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right" vertical="top" wrapText="1"/>
    </xf>
    <xf numFmtId="2" fontId="6" fillId="0" borderId="8" xfId="0" applyNumberFormat="1" applyFont="1" applyBorder="1" applyAlignment="1">
      <alignment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9" fillId="2" borderId="5" xfId="0" applyFont="1" applyFill="1" applyBorder="1" applyAlignment="1">
      <alignment wrapText="1"/>
    </xf>
    <xf numFmtId="2" fontId="4" fillId="0" borderId="8" xfId="0" applyNumberFormat="1" applyFont="1" applyBorder="1" applyAlignment="1">
      <alignment horizontal="center" vertical="top"/>
    </xf>
    <xf numFmtId="2" fontId="8" fillId="0" borderId="8" xfId="0" applyNumberFormat="1" applyFont="1" applyBorder="1" applyAlignment="1">
      <alignment horizontal="center" vertical="top"/>
    </xf>
    <xf numFmtId="2" fontId="8" fillId="5" borderId="14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/>
    <xf numFmtId="0" fontId="3" fillId="2" borderId="8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4" fontId="8" fillId="8" borderId="8" xfId="0" applyNumberFormat="1" applyFont="1" applyFill="1" applyBorder="1"/>
    <xf numFmtId="17" fontId="4" fillId="9" borderId="8" xfId="0" applyNumberFormat="1" applyFont="1" applyFill="1" applyBorder="1" applyAlignment="1">
      <alignment horizontal="left"/>
    </xf>
    <xf numFmtId="164" fontId="11" fillId="4" borderId="8" xfId="0" applyNumberFormat="1" applyFont="1" applyFill="1" applyBorder="1"/>
    <xf numFmtId="164" fontId="8" fillId="8" borderId="8" xfId="0" applyNumberFormat="1" applyFont="1" applyFill="1" applyBorder="1"/>
    <xf numFmtId="164" fontId="8" fillId="6" borderId="8" xfId="0" applyNumberFormat="1" applyFont="1" applyFill="1" applyBorder="1"/>
    <xf numFmtId="164" fontId="8" fillId="6" borderId="14" xfId="0" applyNumberFormat="1" applyFont="1" applyFill="1" applyBorder="1"/>
    <xf numFmtId="164" fontId="11" fillId="5" borderId="8" xfId="0" applyNumberFormat="1" applyFont="1" applyFill="1" applyBorder="1"/>
    <xf numFmtId="4" fontId="8" fillId="6" borderId="8" xfId="0" applyNumberFormat="1" applyFont="1" applyFill="1" applyBorder="1"/>
    <xf numFmtId="0" fontId="4" fillId="3" borderId="8" xfId="0" applyFont="1" applyFill="1" applyBorder="1"/>
    <xf numFmtId="164" fontId="11" fillId="3" borderId="8" xfId="0" applyNumberFormat="1" applyFont="1" applyFill="1" applyBorder="1"/>
    <xf numFmtId="164" fontId="8" fillId="3" borderId="8" xfId="0" applyNumberFormat="1" applyFont="1" applyFill="1" applyBorder="1"/>
    <xf numFmtId="4" fontId="6" fillId="3" borderId="8" xfId="0" applyNumberFormat="1" applyFont="1" applyFill="1" applyBorder="1"/>
    <xf numFmtId="0" fontId="4" fillId="0" borderId="0" xfId="0" applyFont="1"/>
    <xf numFmtId="164" fontId="8" fillId="0" borderId="0" xfId="0" applyNumberFormat="1" applyFont="1"/>
    <xf numFmtId="164" fontId="7" fillId="0" borderId="0" xfId="0" applyNumberFormat="1" applyFont="1"/>
    <xf numFmtId="17" fontId="4" fillId="9" borderId="0" xfId="0" applyNumberFormat="1" applyFont="1" applyFill="1" applyAlignment="1">
      <alignment horizontal="left"/>
    </xf>
    <xf numFmtId="0" fontId="0" fillId="11" borderId="0" xfId="0" applyFill="1"/>
    <xf numFmtId="0" fontId="0" fillId="0" borderId="8" xfId="0" applyBorder="1" applyAlignment="1">
      <alignment wrapText="1"/>
    </xf>
    <xf numFmtId="164" fontId="0" fillId="0" borderId="8" xfId="0" applyNumberFormat="1" applyBorder="1" applyAlignment="1">
      <alignment horizontal="right"/>
    </xf>
    <xf numFmtId="4" fontId="0" fillId="0" borderId="0" xfId="0" applyNumberFormat="1"/>
    <xf numFmtId="16" fontId="0" fillId="0" borderId="0" xfId="0" applyNumberFormat="1"/>
    <xf numFmtId="0" fontId="1" fillId="12" borderId="0" xfId="0" applyFont="1" applyFill="1"/>
    <xf numFmtId="0" fontId="3" fillId="2" borderId="8" xfId="0" applyFont="1" applyFill="1" applyBorder="1" applyAlignment="1">
      <alignment horizontal="left" wrapText="1"/>
    </xf>
    <xf numFmtId="167" fontId="1" fillId="12" borderId="0" xfId="0" applyNumberFormat="1" applyFont="1" applyFill="1"/>
    <xf numFmtId="0" fontId="1" fillId="13" borderId="0" xfId="0" applyFont="1" applyFill="1"/>
    <xf numFmtId="2" fontId="6" fillId="0" borderId="5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left" vertical="top" textRotation="90" wrapText="1"/>
    </xf>
    <xf numFmtId="2" fontId="8" fillId="0" borderId="14" xfId="0" applyNumberFormat="1" applyFont="1" applyBorder="1" applyAlignment="1">
      <alignment horizontal="left" vertical="top" textRotation="90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left" wrapText="1"/>
    </xf>
    <xf numFmtId="2" fontId="6" fillId="0" borderId="4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top" textRotation="90" wrapText="1"/>
    </xf>
    <xf numFmtId="2" fontId="8" fillId="0" borderId="14" xfId="0" applyNumberFormat="1" applyFont="1" applyBorder="1" applyAlignment="1">
      <alignment horizontal="center" vertical="top" textRotation="90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2" fontId="8" fillId="0" borderId="10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8" fillId="0" borderId="14" xfId="0" applyNumberFormat="1" applyFont="1" applyBorder="1" applyAlignment="1">
      <alignment horizontal="left" textRotation="90" wrapText="1"/>
    </xf>
    <xf numFmtId="164" fontId="7" fillId="0" borderId="3" xfId="0" applyNumberFormat="1" applyFont="1" applyBorder="1" applyAlignment="1">
      <alignment horizontal="center"/>
    </xf>
    <xf numFmtId="164" fontId="8" fillId="10" borderId="5" xfId="0" applyNumberFormat="1" applyFont="1" applyFill="1" applyBorder="1" applyAlignment="1">
      <alignment horizontal="center"/>
    </xf>
    <xf numFmtId="164" fontId="8" fillId="10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164" fontId="8" fillId="3" borderId="5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0" fillId="0" borderId="7" xfId="0" applyNumberFormat="1" applyBorder="1" applyAlignment="1">
      <alignment horizontal="left" wrapText="1"/>
    </xf>
    <xf numFmtId="2" fontId="10" fillId="11" borderId="0" xfId="0" applyNumberFormat="1" applyFont="1" applyFill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8" fillId="6" borderId="5" xfId="0" applyNumberFormat="1" applyFont="1" applyFill="1" applyBorder="1" applyAlignment="1">
      <alignment horizontal="center"/>
    </xf>
    <xf numFmtId="164" fontId="8" fillId="6" borderId="6" xfId="0" applyNumberFormat="1" applyFont="1" applyFill="1" applyBorder="1" applyAlignment="1">
      <alignment horizontal="center"/>
    </xf>
    <xf numFmtId="164" fontId="8" fillId="6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S33"/>
  <sheetViews>
    <sheetView tabSelected="1" zoomScaleNormal="100" workbookViewId="0">
      <selection activeCell="B40" sqref="B40"/>
    </sheetView>
  </sheetViews>
  <sheetFormatPr defaultRowHeight="15" x14ac:dyDescent="0.25"/>
  <cols>
    <col min="4" max="4" width="9.7109375" customWidth="1"/>
    <col min="8" max="8" width="9.7109375" customWidth="1"/>
    <col min="10" max="11" width="9.85546875" customWidth="1"/>
    <col min="12" max="12" width="9.7109375" customWidth="1"/>
    <col min="13" max="13" width="10" customWidth="1"/>
    <col min="18" max="18" width="9.85546875" customWidth="1"/>
    <col min="19" max="19" width="9.7109375" bestFit="1" customWidth="1"/>
  </cols>
  <sheetData>
    <row r="2" spans="1:19" ht="15.75" x14ac:dyDescent="0.2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9" ht="14.45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9" x14ac:dyDescent="0.25">
      <c r="A4" s="58"/>
      <c r="B4" s="59"/>
      <c r="C4" s="59"/>
      <c r="D4" s="59"/>
      <c r="E4" s="60"/>
      <c r="F4" s="61" t="s">
        <v>0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84"/>
      <c r="R4" s="1"/>
    </row>
    <row r="5" spans="1:19" x14ac:dyDescent="0.25">
      <c r="A5" s="2"/>
      <c r="B5" s="63" t="s">
        <v>1</v>
      </c>
      <c r="C5" s="64"/>
      <c r="D5" s="64"/>
      <c r="E5" s="65"/>
      <c r="F5" s="66" t="s">
        <v>2</v>
      </c>
      <c r="G5" s="67"/>
      <c r="H5" s="67"/>
      <c r="I5" s="67"/>
      <c r="J5" s="67"/>
      <c r="K5" s="67"/>
      <c r="L5" s="67"/>
      <c r="M5" s="67"/>
      <c r="N5" s="67"/>
      <c r="O5" s="68" t="s">
        <v>3</v>
      </c>
      <c r="P5" s="69"/>
      <c r="Q5" s="85" t="s">
        <v>22</v>
      </c>
      <c r="R5" s="72" t="s">
        <v>4</v>
      </c>
    </row>
    <row r="6" spans="1:19" x14ac:dyDescent="0.25">
      <c r="A6" s="3"/>
      <c r="B6" s="52" t="s">
        <v>5</v>
      </c>
      <c r="C6" s="52" t="s">
        <v>6</v>
      </c>
      <c r="D6" s="52" t="s">
        <v>40</v>
      </c>
      <c r="E6" s="5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23</v>
      </c>
      <c r="M6" s="44" t="s">
        <v>14</v>
      </c>
      <c r="N6" s="75" t="s">
        <v>15</v>
      </c>
      <c r="O6" s="70"/>
      <c r="P6" s="71"/>
      <c r="Q6" s="86"/>
      <c r="R6" s="73"/>
    </row>
    <row r="7" spans="1:19" ht="129.75" x14ac:dyDescent="0.25">
      <c r="A7" s="4"/>
      <c r="B7" s="53"/>
      <c r="C7" s="53"/>
      <c r="D7" s="53"/>
      <c r="E7" s="55"/>
      <c r="F7" s="45"/>
      <c r="G7" s="45"/>
      <c r="H7" s="45"/>
      <c r="I7" s="45"/>
      <c r="J7" s="45"/>
      <c r="K7" s="45"/>
      <c r="L7" s="45"/>
      <c r="M7" s="45"/>
      <c r="N7" s="76"/>
      <c r="O7" s="5" t="s">
        <v>16</v>
      </c>
      <c r="P7" s="5" t="s">
        <v>17</v>
      </c>
      <c r="Q7" s="87"/>
      <c r="R7" s="74"/>
    </row>
    <row r="8" spans="1:19" x14ac:dyDescent="0.25">
      <c r="A8" s="10" t="s">
        <v>18</v>
      </c>
      <c r="B8" s="11">
        <v>23.24</v>
      </c>
      <c r="C8" s="11">
        <f>O8+P8</f>
        <v>0.4</v>
      </c>
      <c r="D8" s="12">
        <v>0.56000000000000005</v>
      </c>
      <c r="E8" s="6">
        <f>SUM(B8:D8)</f>
        <v>24.199999999999996</v>
      </c>
      <c r="F8" s="7">
        <v>1.2</v>
      </c>
      <c r="G8" s="7">
        <v>1.53</v>
      </c>
      <c r="H8" s="7">
        <v>3</v>
      </c>
      <c r="I8" s="7">
        <v>0.12</v>
      </c>
      <c r="J8" s="7">
        <v>5.64</v>
      </c>
      <c r="K8" s="7">
        <v>6.46</v>
      </c>
      <c r="L8" s="7">
        <v>2.39</v>
      </c>
      <c r="M8" s="7">
        <v>3.2</v>
      </c>
      <c r="N8" s="7">
        <v>0</v>
      </c>
      <c r="O8" s="8">
        <v>0.2</v>
      </c>
      <c r="P8" s="8">
        <v>0.2</v>
      </c>
      <c r="Q8" s="9">
        <v>0.56000000000000005</v>
      </c>
      <c r="R8" s="9">
        <f>SUM(F8:Q8)</f>
        <v>24.499999999999996</v>
      </c>
    </row>
    <row r="9" spans="1:19" x14ac:dyDescent="0.25">
      <c r="A9" s="10"/>
      <c r="B9" s="82" t="s">
        <v>54</v>
      </c>
      <c r="C9" s="82"/>
      <c r="D9" s="83"/>
      <c r="E9" s="6"/>
      <c r="F9" s="7">
        <v>2</v>
      </c>
      <c r="G9" s="7">
        <v>1.53</v>
      </c>
      <c r="H9" s="7">
        <v>3.4</v>
      </c>
      <c r="I9" s="7">
        <v>0.12</v>
      </c>
      <c r="J9" s="7">
        <v>5.6</v>
      </c>
      <c r="K9" s="7">
        <v>6.46</v>
      </c>
      <c r="L9" s="7">
        <v>2.39</v>
      </c>
      <c r="M9" s="7">
        <v>3.6</v>
      </c>
      <c r="N9" s="7">
        <v>0.14000000000000001</v>
      </c>
      <c r="O9" s="8">
        <v>1</v>
      </c>
      <c r="P9" s="8">
        <v>1</v>
      </c>
      <c r="Q9" s="9">
        <v>0.56000000000000005</v>
      </c>
      <c r="R9" s="9">
        <f>SUM(F9:Q9)</f>
        <v>27.8</v>
      </c>
    </row>
    <row r="10" spans="1:19" ht="22.5" x14ac:dyDescent="0.25">
      <c r="A10" s="46" t="s">
        <v>19</v>
      </c>
      <c r="B10" s="47"/>
      <c r="C10" s="47"/>
      <c r="D10" s="48"/>
      <c r="E10" s="6">
        <v>7002.45</v>
      </c>
      <c r="F10" s="49" t="s">
        <v>20</v>
      </c>
      <c r="G10" s="50"/>
      <c r="H10" s="50"/>
      <c r="I10" s="50"/>
      <c r="J10" s="50"/>
      <c r="K10" s="50"/>
      <c r="L10" s="50"/>
      <c r="M10" s="50"/>
      <c r="N10" s="51"/>
      <c r="O10" s="42" t="s">
        <v>21</v>
      </c>
      <c r="P10" s="43"/>
      <c r="Q10" s="9" t="s">
        <v>24</v>
      </c>
      <c r="R10" s="9"/>
    </row>
    <row r="11" spans="1:19" x14ac:dyDescent="0.25">
      <c r="A11" s="77" t="s">
        <v>25</v>
      </c>
      <c r="B11" s="78"/>
      <c r="C11" s="78"/>
      <c r="D11" s="78"/>
      <c r="E11" s="79"/>
      <c r="F11" s="13">
        <f>E10*F8</f>
        <v>8402.9399999999987</v>
      </c>
      <c r="G11" s="13">
        <f>E10*G8</f>
        <v>10713.7485</v>
      </c>
      <c r="H11" s="13">
        <f>H8*E10</f>
        <v>21007.35</v>
      </c>
      <c r="I11" s="13">
        <f>I8*E10</f>
        <v>840.29399999999998</v>
      </c>
      <c r="J11" s="13">
        <f>J8*E10</f>
        <v>39493.817999999999</v>
      </c>
      <c r="K11" s="13">
        <f>K8*E10</f>
        <v>45235.826999999997</v>
      </c>
      <c r="L11" s="13">
        <f>L8*E10</f>
        <v>16735.855500000001</v>
      </c>
      <c r="M11" s="13">
        <f>M8*E10</f>
        <v>22407.84</v>
      </c>
      <c r="N11" s="13">
        <f>E10*N8</f>
        <v>0</v>
      </c>
      <c r="O11" s="13">
        <f>O8*E10</f>
        <v>1400.49</v>
      </c>
      <c r="P11" s="13">
        <f>P8*E10</f>
        <v>1400.49</v>
      </c>
      <c r="Q11" s="13">
        <f>Q8*E10</f>
        <v>3921.3720000000003</v>
      </c>
      <c r="R11" s="13">
        <f>SUM(F11:Q11)</f>
        <v>171560.02499999997</v>
      </c>
    </row>
    <row r="12" spans="1:19" ht="15" customHeight="1" x14ac:dyDescent="0.25">
      <c r="A12" s="80" t="s">
        <v>26</v>
      </c>
      <c r="B12" s="80"/>
      <c r="C12" s="80"/>
      <c r="D12" s="80"/>
      <c r="E12" s="81"/>
      <c r="F12" s="106" t="s">
        <v>27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</row>
    <row r="13" spans="1:19" x14ac:dyDescent="0.25">
      <c r="A13" s="91" t="s">
        <v>28</v>
      </c>
      <c r="B13" s="91"/>
      <c r="C13" s="91"/>
      <c r="D13" s="92"/>
      <c r="E13" s="14">
        <v>-281677.97600000002</v>
      </c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1:19" x14ac:dyDescent="0.25">
      <c r="A14" s="15"/>
      <c r="B14" s="93" t="s">
        <v>29</v>
      </c>
      <c r="C14" s="93"/>
      <c r="D14" s="16" t="s">
        <v>26</v>
      </c>
      <c r="E14" s="17" t="s">
        <v>30</v>
      </c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</row>
    <row r="15" spans="1:19" x14ac:dyDescent="0.25">
      <c r="A15" s="39" t="s">
        <v>50</v>
      </c>
      <c r="B15" s="89">
        <v>171560.03</v>
      </c>
      <c r="C15" s="90"/>
      <c r="D15" s="16">
        <v>149648.75</v>
      </c>
      <c r="E15" s="17"/>
      <c r="F15" s="21">
        <v>8402.9399999999987</v>
      </c>
      <c r="G15" s="21">
        <v>10685.34</v>
      </c>
      <c r="H15" s="21">
        <v>21007.35</v>
      </c>
      <c r="I15" s="21">
        <v>2100</v>
      </c>
      <c r="J15" s="21">
        <f>39493.82+23332.02</f>
        <v>62825.84</v>
      </c>
      <c r="K15" s="21">
        <v>45208</v>
      </c>
      <c r="L15" s="21">
        <v>16767.919999999998</v>
      </c>
      <c r="M15" s="21">
        <v>22407.84</v>
      </c>
      <c r="N15" s="21">
        <v>0</v>
      </c>
      <c r="O15" s="23">
        <f>5500+6492</f>
        <v>11992</v>
      </c>
      <c r="P15" s="23">
        <v>0</v>
      </c>
      <c r="Q15" s="21">
        <v>3921.3720000000003</v>
      </c>
      <c r="R15" s="21">
        <f>SUM(F15:Q15)</f>
        <v>205318.60200000001</v>
      </c>
      <c r="S15" s="36"/>
    </row>
    <row r="16" spans="1:19" x14ac:dyDescent="0.25">
      <c r="A16" s="39" t="s">
        <v>51</v>
      </c>
      <c r="B16" s="89">
        <v>171560.03</v>
      </c>
      <c r="C16" s="90"/>
      <c r="D16" s="16">
        <v>166010.79999999999</v>
      </c>
      <c r="E16" s="17"/>
      <c r="F16" s="21">
        <v>8402.9399999999987</v>
      </c>
      <c r="G16" s="21">
        <v>10685.34</v>
      </c>
      <c r="H16" s="21">
        <v>21007.35</v>
      </c>
      <c r="I16" s="21">
        <v>2100</v>
      </c>
      <c r="J16" s="21">
        <f>39493.82+1688.52</f>
        <v>41182.339999999997</v>
      </c>
      <c r="K16" s="21">
        <v>45208</v>
      </c>
      <c r="L16" s="21">
        <v>16767.919999999998</v>
      </c>
      <c r="M16" s="21">
        <v>22407.84</v>
      </c>
      <c r="N16" s="21">
        <v>1500</v>
      </c>
      <c r="O16" s="23">
        <f>917+14007</f>
        <v>14924</v>
      </c>
      <c r="P16" s="23">
        <v>0</v>
      </c>
      <c r="Q16" s="21">
        <v>3921.3720000000003</v>
      </c>
      <c r="R16" s="21">
        <f>SUM(F16:Q16)</f>
        <v>188107.10200000001</v>
      </c>
      <c r="S16" s="36"/>
    </row>
    <row r="17" spans="1:18" x14ac:dyDescent="0.25">
      <c r="A17" s="39" t="s">
        <v>52</v>
      </c>
      <c r="B17" s="89"/>
      <c r="C17" s="90"/>
      <c r="D17" s="16"/>
      <c r="E17" s="17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3"/>
      <c r="Q17" s="21"/>
      <c r="R17" s="21"/>
    </row>
    <row r="18" spans="1:18" x14ac:dyDescent="0.25">
      <c r="A18" s="39" t="s">
        <v>53</v>
      </c>
      <c r="B18" s="89"/>
      <c r="C18" s="90"/>
      <c r="D18" s="16"/>
      <c r="E18" s="17"/>
      <c r="F18" s="21"/>
      <c r="G18" s="21"/>
      <c r="H18" s="21"/>
      <c r="I18" s="21"/>
      <c r="J18" s="21"/>
      <c r="K18" s="21"/>
      <c r="L18" s="21"/>
      <c r="M18" s="21"/>
      <c r="N18" s="21"/>
      <c r="O18" s="23"/>
      <c r="P18" s="23"/>
      <c r="Q18" s="21"/>
      <c r="R18" s="21"/>
    </row>
    <row r="19" spans="1:18" x14ac:dyDescent="0.25">
      <c r="A19" s="18" t="s">
        <v>31</v>
      </c>
      <c r="B19" s="89"/>
      <c r="C19" s="90"/>
      <c r="D19" s="19"/>
      <c r="E19" s="20"/>
      <c r="F19" s="21"/>
      <c r="G19" s="21"/>
      <c r="H19" s="22"/>
      <c r="I19" s="22"/>
      <c r="J19" s="21"/>
      <c r="K19" s="21"/>
      <c r="L19" s="21"/>
      <c r="M19" s="21"/>
      <c r="N19" s="21"/>
      <c r="O19" s="23"/>
      <c r="P19" s="23"/>
      <c r="Q19" s="21"/>
      <c r="R19" s="24"/>
    </row>
    <row r="20" spans="1:18" x14ac:dyDescent="0.25">
      <c r="A20" s="18" t="s">
        <v>32</v>
      </c>
      <c r="B20" s="89"/>
      <c r="C20" s="90"/>
      <c r="D20" s="19"/>
      <c r="E20" s="20"/>
      <c r="F20" s="21"/>
      <c r="G20" s="21"/>
      <c r="H20" s="22"/>
      <c r="I20" s="22"/>
      <c r="J20" s="21"/>
      <c r="K20" s="21"/>
      <c r="L20" s="21"/>
      <c r="M20" s="21"/>
      <c r="N20" s="21"/>
      <c r="O20" s="23"/>
      <c r="P20" s="23"/>
      <c r="Q20" s="21"/>
      <c r="R20" s="24"/>
    </row>
    <row r="21" spans="1:18" x14ac:dyDescent="0.25">
      <c r="A21" s="18" t="s">
        <v>33</v>
      </c>
      <c r="B21" s="89"/>
      <c r="C21" s="90"/>
      <c r="D21" s="19"/>
      <c r="E21" s="20"/>
      <c r="F21" s="21"/>
      <c r="G21" s="21"/>
      <c r="H21" s="22"/>
      <c r="I21" s="22"/>
      <c r="J21" s="21"/>
      <c r="K21" s="21"/>
      <c r="L21" s="21"/>
      <c r="M21" s="21"/>
      <c r="N21" s="21"/>
      <c r="O21" s="23"/>
      <c r="P21" s="23"/>
      <c r="Q21" s="21"/>
      <c r="R21" s="24"/>
    </row>
    <row r="22" spans="1:18" x14ac:dyDescent="0.25">
      <c r="A22" s="18" t="s">
        <v>34</v>
      </c>
      <c r="B22" s="89"/>
      <c r="C22" s="90"/>
      <c r="D22" s="19"/>
      <c r="E22" s="20"/>
      <c r="F22" s="21"/>
      <c r="G22" s="21"/>
      <c r="H22" s="22"/>
      <c r="I22" s="22"/>
      <c r="J22" s="21"/>
      <c r="K22" s="21"/>
      <c r="L22" s="21"/>
      <c r="M22" s="21"/>
      <c r="N22" s="21"/>
      <c r="O22" s="23"/>
      <c r="P22" s="23"/>
      <c r="Q22" s="21"/>
      <c r="R22" s="24"/>
    </row>
    <row r="23" spans="1:18" x14ac:dyDescent="0.25">
      <c r="A23" s="18" t="s">
        <v>35</v>
      </c>
      <c r="B23" s="89"/>
      <c r="C23" s="90"/>
      <c r="D23" s="19"/>
      <c r="E23" s="20"/>
      <c r="F23" s="21"/>
      <c r="G23" s="21"/>
      <c r="H23" s="22"/>
      <c r="I23" s="22"/>
      <c r="J23" s="21"/>
      <c r="K23" s="21"/>
      <c r="L23" s="21"/>
      <c r="M23" s="21"/>
      <c r="N23" s="21"/>
      <c r="O23" s="23"/>
      <c r="P23" s="23"/>
      <c r="Q23" s="21"/>
      <c r="R23" s="24"/>
    </row>
    <row r="24" spans="1:18" x14ac:dyDescent="0.25">
      <c r="A24" s="18" t="s">
        <v>36</v>
      </c>
      <c r="B24" s="89"/>
      <c r="C24" s="90"/>
      <c r="D24" s="19"/>
      <c r="E24" s="20"/>
      <c r="F24" s="21"/>
      <c r="G24" s="21"/>
      <c r="H24" s="22"/>
      <c r="I24" s="22"/>
      <c r="J24" s="21"/>
      <c r="K24" s="21"/>
      <c r="L24" s="21"/>
      <c r="M24" s="21"/>
      <c r="N24" s="21"/>
      <c r="O24" s="23"/>
      <c r="P24" s="23"/>
      <c r="Q24" s="21"/>
      <c r="R24" s="24"/>
    </row>
    <row r="25" spans="1:18" x14ac:dyDescent="0.25">
      <c r="A25" s="18" t="s">
        <v>37</v>
      </c>
      <c r="B25" s="89"/>
      <c r="C25" s="90"/>
      <c r="D25" s="19"/>
      <c r="E25" s="20"/>
      <c r="F25" s="21"/>
      <c r="G25" s="21"/>
      <c r="H25" s="22"/>
      <c r="I25" s="22"/>
      <c r="J25" s="21"/>
      <c r="K25" s="21"/>
      <c r="L25" s="21"/>
      <c r="M25" s="21"/>
      <c r="N25" s="21"/>
      <c r="O25" s="23"/>
      <c r="P25" s="23"/>
      <c r="Q25" s="21"/>
      <c r="R25" s="24"/>
    </row>
    <row r="26" spans="1:18" x14ac:dyDescent="0.25">
      <c r="A26" s="18" t="s">
        <v>38</v>
      </c>
      <c r="B26" s="89"/>
      <c r="C26" s="90"/>
      <c r="D26" s="19"/>
      <c r="E26" s="20"/>
      <c r="F26" s="21"/>
      <c r="G26" s="21"/>
      <c r="H26" s="22"/>
      <c r="I26" s="22"/>
      <c r="J26" s="21"/>
      <c r="K26" s="21"/>
      <c r="L26" s="21"/>
      <c r="M26" s="21"/>
      <c r="N26" s="21"/>
      <c r="O26" s="23"/>
      <c r="P26" s="23"/>
      <c r="Q26" s="21"/>
      <c r="R26" s="24"/>
    </row>
    <row r="27" spans="1:18" x14ac:dyDescent="0.25">
      <c r="A27" s="25" t="s">
        <v>7</v>
      </c>
      <c r="B27" s="94">
        <f>SUM(B15:B26)</f>
        <v>343120.06</v>
      </c>
      <c r="C27" s="95"/>
      <c r="D27" s="26">
        <f>SUM(D15:D26)</f>
        <v>315659.55</v>
      </c>
      <c r="E27" s="27"/>
      <c r="F27" s="27">
        <f t="shared" ref="F27:R27" si="0">SUM(F15:F26)</f>
        <v>16805.879999999997</v>
      </c>
      <c r="G27" s="27">
        <f t="shared" si="0"/>
        <v>21370.68</v>
      </c>
      <c r="H27" s="27">
        <f t="shared" si="0"/>
        <v>42014.7</v>
      </c>
      <c r="I27" s="27">
        <f t="shared" si="0"/>
        <v>4200</v>
      </c>
      <c r="J27" s="27">
        <f t="shared" si="0"/>
        <v>104008.18</v>
      </c>
      <c r="K27" s="27">
        <f t="shared" si="0"/>
        <v>90416</v>
      </c>
      <c r="L27" s="27">
        <f t="shared" si="0"/>
        <v>33535.839999999997</v>
      </c>
      <c r="M27" s="27">
        <f t="shared" si="0"/>
        <v>44815.68</v>
      </c>
      <c r="N27" s="27">
        <f t="shared" si="0"/>
        <v>1500</v>
      </c>
      <c r="O27" s="26">
        <f t="shared" si="0"/>
        <v>26916</v>
      </c>
      <c r="P27" s="26">
        <f t="shared" si="0"/>
        <v>0</v>
      </c>
      <c r="Q27" s="27">
        <f t="shared" si="0"/>
        <v>7842.7440000000006</v>
      </c>
      <c r="R27" s="28">
        <f t="shared" si="0"/>
        <v>393425.70400000003</v>
      </c>
    </row>
    <row r="28" spans="1:18" x14ac:dyDescent="0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 t="s">
        <v>39</v>
      </c>
      <c r="Q28" s="88">
        <f>E13+D27-R27</f>
        <v>-359444.13000000006</v>
      </c>
      <c r="R28" s="88"/>
    </row>
    <row r="29" spans="1:18" ht="14.45" x14ac:dyDescent="0.3">
      <c r="A29" s="32"/>
    </row>
    <row r="30" spans="1:18" ht="14.45" customHeight="1" x14ac:dyDescent="0.25">
      <c r="A30" s="32"/>
      <c r="B30">
        <v>23332.02</v>
      </c>
      <c r="C30" t="s">
        <v>70</v>
      </c>
    </row>
    <row r="31" spans="1:18" x14ac:dyDescent="0.25">
      <c r="A31" s="32"/>
      <c r="B31">
        <v>1688.52</v>
      </c>
      <c r="C31" t="s">
        <v>70</v>
      </c>
    </row>
    <row r="32" spans="1:18" x14ac:dyDescent="0.25">
      <c r="A32" t="s">
        <v>51</v>
      </c>
      <c r="B32">
        <v>1500</v>
      </c>
      <c r="C32" t="s">
        <v>69</v>
      </c>
      <c r="D32" s="37"/>
    </row>
    <row r="33" spans="1:1" ht="14.45" x14ac:dyDescent="0.3">
      <c r="A33" s="32"/>
    </row>
  </sheetData>
  <mergeCells count="47">
    <mergeCell ref="B9:D9"/>
    <mergeCell ref="A10:D10"/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6:B7"/>
    <mergeCell ref="N6:N7"/>
    <mergeCell ref="C6:C7"/>
    <mergeCell ref="D6:D7"/>
    <mergeCell ref="E6:E7"/>
    <mergeCell ref="K6:K7"/>
    <mergeCell ref="L6:L7"/>
    <mergeCell ref="M6:M7"/>
    <mergeCell ref="F10:N10"/>
    <mergeCell ref="O10:P10"/>
    <mergeCell ref="F6:F7"/>
    <mergeCell ref="G6:G7"/>
    <mergeCell ref="H6:H7"/>
    <mergeCell ref="I6:I7"/>
    <mergeCell ref="J6:J7"/>
    <mergeCell ref="A11:E11"/>
    <mergeCell ref="B26:C26"/>
    <mergeCell ref="B27:C27"/>
    <mergeCell ref="A12:E12"/>
    <mergeCell ref="F12:R12"/>
    <mergeCell ref="Q28:R28"/>
    <mergeCell ref="A13:D13"/>
    <mergeCell ref="B14:C14"/>
    <mergeCell ref="B19:C19"/>
    <mergeCell ref="B20:C20"/>
    <mergeCell ref="B21:C21"/>
    <mergeCell ref="B22:C22"/>
    <mergeCell ref="B15:C15"/>
    <mergeCell ref="B16:C16"/>
    <mergeCell ref="B17:C17"/>
    <mergeCell ref="B18:C18"/>
    <mergeCell ref="F13:R13"/>
    <mergeCell ref="F14:R14"/>
    <mergeCell ref="B23:C23"/>
    <mergeCell ref="B24:C24"/>
    <mergeCell ref="B25:C25"/>
  </mergeCells>
  <pageMargins left="0.47916666666666669" right="0.17708333333333334" top="0.75" bottom="0.75" header="0.3" footer="0.3"/>
  <pageSetup paperSize="9" scale="83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P22"/>
  <sheetViews>
    <sheetView topLeftCell="A19" zoomScaleNormal="100" workbookViewId="0">
      <selection activeCell="E46" sqref="E46"/>
    </sheetView>
  </sheetViews>
  <sheetFormatPr defaultRowHeight="15" x14ac:dyDescent="0.25"/>
  <cols>
    <col min="2" max="2" width="6" customWidth="1"/>
    <col min="3" max="3" width="6.42578125" customWidth="1"/>
  </cols>
  <sheetData>
    <row r="3" spans="1:16" x14ac:dyDescent="0.25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33"/>
    </row>
    <row r="4" spans="1:16" ht="45" x14ac:dyDescent="0.25">
      <c r="A4" s="103" t="s">
        <v>41</v>
      </c>
      <c r="B4" s="104"/>
      <c r="C4" s="105"/>
      <c r="D4" s="103"/>
      <c r="E4" s="104"/>
      <c r="F4" s="104"/>
      <c r="G4" s="104"/>
      <c r="H4" s="104"/>
      <c r="I4" s="104"/>
      <c r="J4" s="104"/>
      <c r="K4" s="104"/>
      <c r="L4" s="104"/>
      <c r="M4" s="105"/>
      <c r="N4" s="1" t="s">
        <v>42</v>
      </c>
      <c r="O4" s="1" t="s">
        <v>43</v>
      </c>
      <c r="P4" s="34" t="s">
        <v>44</v>
      </c>
    </row>
    <row r="5" spans="1:16" ht="45.6" customHeight="1" x14ac:dyDescent="0.25">
      <c r="A5" s="96" t="s">
        <v>50</v>
      </c>
      <c r="B5" s="97"/>
      <c r="C5" s="98"/>
      <c r="D5" s="99" t="s">
        <v>55</v>
      </c>
      <c r="E5" s="100"/>
      <c r="F5" s="100"/>
      <c r="G5" s="100"/>
      <c r="H5" s="100"/>
      <c r="I5" s="100"/>
      <c r="J5" s="100"/>
      <c r="K5" s="100"/>
      <c r="L5" s="100"/>
      <c r="M5" s="101"/>
      <c r="N5" s="34" t="s">
        <v>45</v>
      </c>
      <c r="O5" s="35">
        <v>0.02</v>
      </c>
      <c r="P5" s="34" t="s">
        <v>62</v>
      </c>
    </row>
    <row r="6" spans="1:16" x14ac:dyDescent="0.25">
      <c r="A6" s="38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 t="s">
        <v>46</v>
      </c>
      <c r="P6" s="40">
        <v>5.5</v>
      </c>
    </row>
    <row r="7" spans="1:16" ht="45" x14ac:dyDescent="0.25">
      <c r="A7" s="96" t="s">
        <v>50</v>
      </c>
      <c r="B7" s="97"/>
      <c r="C7" s="98"/>
      <c r="D7" s="99" t="s">
        <v>64</v>
      </c>
      <c r="E7" s="100"/>
      <c r="F7" s="100"/>
      <c r="G7" s="100"/>
      <c r="H7" s="100"/>
      <c r="I7" s="100"/>
      <c r="J7" s="100"/>
      <c r="K7" s="100"/>
      <c r="L7" s="100"/>
      <c r="M7" s="101"/>
      <c r="N7" s="34" t="s">
        <v>59</v>
      </c>
      <c r="O7" s="35">
        <v>0.2</v>
      </c>
      <c r="P7" s="34" t="s">
        <v>63</v>
      </c>
    </row>
    <row r="8" spans="1:16" ht="30.6" customHeight="1" x14ac:dyDescent="0.25">
      <c r="A8" s="96"/>
      <c r="B8" s="97"/>
      <c r="C8" s="98"/>
      <c r="D8" s="99" t="s">
        <v>55</v>
      </c>
      <c r="E8" s="100"/>
      <c r="F8" s="100"/>
      <c r="G8" s="100"/>
      <c r="H8" s="100"/>
      <c r="I8" s="100"/>
      <c r="J8" s="100"/>
      <c r="K8" s="100"/>
      <c r="L8" s="100"/>
      <c r="M8" s="101"/>
      <c r="N8" s="34" t="s">
        <v>45</v>
      </c>
      <c r="O8" s="35">
        <v>0.02</v>
      </c>
      <c r="P8" s="34"/>
    </row>
    <row r="9" spans="1:16" x14ac:dyDescent="0.25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 t="s">
        <v>46</v>
      </c>
      <c r="P9" s="40">
        <v>6.492</v>
      </c>
    </row>
    <row r="10" spans="1:16" ht="90" x14ac:dyDescent="0.25">
      <c r="A10" s="96" t="s">
        <v>51</v>
      </c>
      <c r="B10" s="97"/>
      <c r="C10" s="98"/>
      <c r="D10" s="99" t="s">
        <v>56</v>
      </c>
      <c r="E10" s="100"/>
      <c r="F10" s="100"/>
      <c r="G10" s="100"/>
      <c r="H10" s="100"/>
      <c r="I10" s="100"/>
      <c r="J10" s="100"/>
      <c r="K10" s="100"/>
      <c r="L10" s="100"/>
      <c r="M10" s="101"/>
      <c r="N10" s="34" t="s">
        <v>58</v>
      </c>
      <c r="O10" s="35">
        <v>0.08</v>
      </c>
      <c r="P10" s="34" t="s">
        <v>67</v>
      </c>
    </row>
    <row r="11" spans="1:16" ht="29.25" customHeight="1" x14ac:dyDescent="0.25">
      <c r="A11" s="96"/>
      <c r="B11" s="97"/>
      <c r="C11" s="98"/>
      <c r="D11" s="99" t="s">
        <v>68</v>
      </c>
      <c r="E11" s="100"/>
      <c r="F11" s="100"/>
      <c r="G11" s="100"/>
      <c r="H11" s="100"/>
      <c r="I11" s="100"/>
      <c r="J11" s="100"/>
      <c r="K11" s="100"/>
      <c r="L11" s="100"/>
      <c r="M11" s="101"/>
      <c r="N11" s="34" t="s">
        <v>59</v>
      </c>
      <c r="O11" s="35">
        <v>0.02</v>
      </c>
      <c r="P11" s="34"/>
    </row>
    <row r="12" spans="1:16" ht="30" customHeight="1" x14ac:dyDescent="0.25">
      <c r="A12" s="96"/>
      <c r="B12" s="97"/>
      <c r="C12" s="98"/>
      <c r="D12" s="99" t="s">
        <v>57</v>
      </c>
      <c r="E12" s="100"/>
      <c r="F12" s="100"/>
      <c r="G12" s="100"/>
      <c r="H12" s="100"/>
      <c r="I12" s="100"/>
      <c r="J12" s="100"/>
      <c r="K12" s="100"/>
      <c r="L12" s="100"/>
      <c r="M12" s="101"/>
      <c r="N12" s="34" t="s">
        <v>45</v>
      </c>
      <c r="O12" s="35">
        <v>0.08</v>
      </c>
      <c r="P12" s="34"/>
    </row>
    <row r="13" spans="1:16" x14ac:dyDescent="0.25">
      <c r="A13" s="41" t="s">
        <v>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s">
        <v>46</v>
      </c>
      <c r="P13" s="41">
        <v>14.007</v>
      </c>
    </row>
    <row r="14" spans="1:16" ht="30" customHeight="1" x14ac:dyDescent="0.25">
      <c r="A14" s="96" t="s">
        <v>51</v>
      </c>
      <c r="B14" s="97"/>
      <c r="C14" s="98"/>
      <c r="D14" s="99" t="s">
        <v>65</v>
      </c>
      <c r="E14" s="100"/>
      <c r="F14" s="100"/>
      <c r="G14" s="100"/>
      <c r="H14" s="100"/>
      <c r="I14" s="100"/>
      <c r="J14" s="100"/>
      <c r="K14" s="100"/>
      <c r="L14" s="100"/>
      <c r="M14" s="101"/>
      <c r="N14" s="34" t="s">
        <v>66</v>
      </c>
      <c r="O14" s="35">
        <v>2</v>
      </c>
      <c r="P14" s="34"/>
    </row>
    <row r="15" spans="1:16" x14ac:dyDescent="0.25">
      <c r="A15" s="41" t="s">
        <v>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 t="s">
        <v>46</v>
      </c>
      <c r="P15" s="41">
        <v>0.91700000000000004</v>
      </c>
    </row>
    <row r="20" spans="5:6" x14ac:dyDescent="0.25">
      <c r="E20" t="s">
        <v>47</v>
      </c>
    </row>
    <row r="22" spans="5:6" x14ac:dyDescent="0.25">
      <c r="E22" t="s">
        <v>48</v>
      </c>
      <c r="F22" t="s">
        <v>49</v>
      </c>
    </row>
  </sheetData>
  <mergeCells count="17">
    <mergeCell ref="A3:O3"/>
    <mergeCell ref="A4:C4"/>
    <mergeCell ref="D4:M4"/>
    <mergeCell ref="A5:C5"/>
    <mergeCell ref="D5:M5"/>
    <mergeCell ref="A14:C14"/>
    <mergeCell ref="D14:M14"/>
    <mergeCell ref="A7:C7"/>
    <mergeCell ref="D7:M7"/>
    <mergeCell ref="A8:C8"/>
    <mergeCell ref="D8:M8"/>
    <mergeCell ref="A11:C11"/>
    <mergeCell ref="D11:M11"/>
    <mergeCell ref="A10:C10"/>
    <mergeCell ref="D10:M10"/>
    <mergeCell ref="A12:C12"/>
    <mergeCell ref="D12:M12"/>
  </mergeCells>
  <pageMargins left="0.25" right="0.13541666666666666" top="0.36458333333333331" bottom="1.0416666666666666E-2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2023</vt:lpstr>
      <vt:lpstr>работы 2023</vt:lpstr>
      <vt:lpstr>'2023'!Область_печати</vt:lpstr>
      <vt:lpstr>'работы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2023-04-18T05:54:07Z</dcterms:modified>
</cp:coreProperties>
</file>