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2023" sheetId="20" r:id="rId1"/>
    <sheet name="2023 работы" sheetId="21" r:id="rId2"/>
  </sheets>
  <calcPr calcId="145621"/>
</workbook>
</file>

<file path=xl/calcChain.xml><?xml version="1.0" encoding="utf-8"?>
<calcChain xmlns="http://schemas.openxmlformats.org/spreadsheetml/2006/main">
  <c r="P27" i="20" l="1"/>
  <c r="O27" i="20"/>
  <c r="N27" i="20"/>
  <c r="M27" i="20"/>
  <c r="L27" i="20"/>
  <c r="K27" i="20"/>
  <c r="J27" i="20"/>
  <c r="I27" i="20"/>
  <c r="H27" i="20"/>
  <c r="G27" i="20"/>
  <c r="F27" i="20"/>
  <c r="D27" i="20"/>
  <c r="B27" i="20"/>
  <c r="Q25" i="20"/>
  <c r="Q27" i="20" s="1"/>
  <c r="D26" i="20"/>
  <c r="Q24" i="20"/>
  <c r="Q23" i="20" l="1"/>
  <c r="Q22" i="20" l="1"/>
  <c r="Q21" i="20" l="1"/>
  <c r="Q20" i="20"/>
  <c r="Q19" i="20"/>
  <c r="Q18" i="20" l="1"/>
  <c r="J17" i="20" l="1"/>
  <c r="Q17" i="20" l="1"/>
  <c r="Q16" i="20"/>
  <c r="N15" i="20" l="1"/>
  <c r="Q15" i="20" l="1"/>
  <c r="P10" i="20"/>
  <c r="N10" i="20"/>
  <c r="M10" i="20"/>
  <c r="L10" i="20"/>
  <c r="K10" i="20"/>
  <c r="J10" i="20"/>
  <c r="I10" i="20"/>
  <c r="F10" i="20"/>
  <c r="O10" i="20"/>
  <c r="H10" i="20"/>
  <c r="G10" i="20"/>
  <c r="Q8" i="20"/>
  <c r="Q10" i="20" l="1"/>
  <c r="P28" i="20"/>
</calcChain>
</file>

<file path=xl/comments1.xml><?xml version="1.0" encoding="utf-8"?>
<comments xmlns="http://schemas.openxmlformats.org/spreadsheetml/2006/main">
  <authors>
    <author>User</author>
    <author>Елена</author>
  </authors>
  <commentLis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компенсация при расчете</t>
        </r>
      </text>
    </comment>
    <comment ref="M2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2424,20-покос</t>
        </r>
      </text>
    </comment>
    <comment ref="M25" authorId="1">
      <text>
        <r>
          <rPr>
            <b/>
            <sz val="9"/>
            <color indexed="81"/>
            <rFont val="Tahoma"/>
            <charset val="1"/>
          </rPr>
          <t>Елена:</t>
        </r>
        <r>
          <rPr>
            <sz val="9"/>
            <color indexed="81"/>
            <rFont val="Tahoma"/>
            <charset val="1"/>
          </rPr>
          <t xml:space="preserve">
366,50-технич.обслуживание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<sst xmlns="http://schemas.openxmlformats.org/spreadsheetml/2006/main" count="99" uniqueCount="83">
  <si>
    <t>Содержание</t>
  </si>
  <si>
    <t>март</t>
  </si>
  <si>
    <t>ремонт</t>
  </si>
  <si>
    <t>итого</t>
  </si>
  <si>
    <t>май</t>
  </si>
  <si>
    <t>июнь</t>
  </si>
  <si>
    <t>Месяц</t>
  </si>
  <si>
    <t>ед. изм.</t>
  </si>
  <si>
    <t>кол-во</t>
  </si>
  <si>
    <t>ИТОГО</t>
  </si>
  <si>
    <t>июль</t>
  </si>
  <si>
    <t>тыс.руб.</t>
  </si>
  <si>
    <t>август</t>
  </si>
  <si>
    <t>ноябрь</t>
  </si>
  <si>
    <t>декабрь</t>
  </si>
  <si>
    <t>февраль</t>
  </si>
  <si>
    <t>Место провед-я работ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</si>
  <si>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</si>
  <si>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</si>
  <si>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</si>
  <si>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</si>
  <si>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</si>
  <si>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</si>
  <si>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</si>
  <si>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</si>
  <si>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</si>
  <si>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</si>
  <si>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</si>
  <si>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</si>
  <si>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</si>
  <si>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</si>
  <si>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</si>
  <si>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</si>
  <si>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</si>
  <si>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</si>
  <si>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</si>
  <si>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</si>
  <si>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</si>
  <si>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</si>
  <si>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</si>
  <si>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</si>
  <si>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</si>
  <si>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</si>
  <si>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</si>
  <si>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</si>
  <si>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</si>
  <si>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</si>
  <si>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</si>
  <si>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</si>
  <si>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</si>
  <si>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</si>
  <si>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</si>
  <si>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</si>
  <si>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</si>
  <si>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</si>
  <si>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</si>
  <si>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Разборка трубопроводов из водогазопроводных труб диаметром: до 32 мм</t>
  </si>
  <si>
    <t>Работы по уборке придомовой территории</t>
  </si>
  <si>
    <t>общехозяйственные расходы</t>
  </si>
  <si>
    <t>Разборка трубопроводов из 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</si>
  <si>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</si>
  <si>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Ремонт освещения</t>
  </si>
  <si>
    <t>100 шт.</t>
  </si>
  <si>
    <t>100 м трубопровода с фасонными частями</t>
  </si>
  <si>
    <t>Установка полиэтиленовых фасонных частей: отводов, колен, патрубков, переходов,компенсаторов,ревизий,п/отводов</t>
  </si>
  <si>
    <t>Пробивка отверстий в кирпичных стенах для  труб вручную при толщине стен: в 2 кирпича</t>
  </si>
  <si>
    <t>10 фасонных частей</t>
  </si>
  <si>
    <t>100 отверстий</t>
  </si>
  <si>
    <t>100 м трубопровода</t>
  </si>
  <si>
    <t>Перечень выполненных работ по сметам за 2023 год по дому Вехова 61</t>
  </si>
  <si>
    <t>Информация о доходах и расходах по дому __Вехова 61__на 2023 год.</t>
  </si>
  <si>
    <t>кв.11(стояк канализации)</t>
  </si>
  <si>
    <t>Разборка трубопроводов из  канализационных труб диаметром: 50 мм</t>
  </si>
  <si>
    <t>Прокладка трубопроводов канализации из полиэтиленовых труб высокой плотности диаметром: 50 мм</t>
  </si>
  <si>
    <t>кв.7-11</t>
  </si>
  <si>
    <t>Прокладка трубопроводов водоснабжения из напорных полиэтиленовых труб низкого давления среднего типа наружным диаметром: 25 мм</t>
  </si>
  <si>
    <t>Труба соединительная(гибо)25мм</t>
  </si>
  <si>
    <t>Врезка в действующие внутренние сети трубопроводов отопления и водоснабжения диаметром: 15 мм</t>
  </si>
  <si>
    <t>шт.</t>
  </si>
  <si>
    <t>1 врезка</t>
  </si>
  <si>
    <t>кв.17 ( ремонт стояка  канализации)</t>
  </si>
  <si>
    <t>кв.13(восстановление нуля в эл.щите)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</si>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</sst>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1" fillId="9" borderId="12" xfId="0" applyFont="1" applyFill="1" applyBorder="1"/>
    <xf numFmtId="0" fontId="1" fillId="9" borderId="12" xfId="0" applyFont="1" applyFill="1" applyBorder="1" applyAlignment="1">
      <alignment wrapText="1"/>
    </xf>
    <xf numFmtId="2" fontId="3" fillId="9" borderId="12" xfId="0" applyNumberFormat="1" applyFont="1" applyFill="1" applyBorder="1"/>
    <xf numFmtId="2" fontId="2" fillId="0" borderId="2" xfId="0" applyNumberFormat="1" applyFont="1" applyBorder="1" applyAlignment="1">
      <alignment horizontal="left" vertical="top" textRotation="90" wrapText="1"/>
    </xf>
    <xf numFmtId="2" fontId="3" fillId="6" borderId="6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4" fontId="7" fillId="9" borderId="1" xfId="0" applyNumberFormat="1" applyFont="1" applyFill="1" applyBorder="1" applyAlignment="1">
      <alignment horizontal="center"/>
    </xf>
    <xf numFmtId="2" fontId="2" fillId="10" borderId="6" xfId="0" applyNumberFormat="1" applyFont="1" applyFill="1" applyBorder="1" applyAlignment="1">
      <alignment horizontal="center" vertical="top" wrapText="1"/>
    </xf>
    <xf numFmtId="4" fontId="2" fillId="9" borderId="1" xfId="0" applyNumberFormat="1" applyFont="1" applyFill="1" applyBorder="1"/>
    <xf numFmtId="2" fontId="1" fillId="11" borderId="4" xfId="0" applyNumberFormat="1" applyFont="1" applyFill="1" applyBorder="1" applyAlignment="1">
      <alignment horizontal="center" vertical="top" wrapText="1"/>
    </xf>
    <xf numFmtId="2" fontId="2" fillId="11" borderId="7" xfId="0" applyNumberFormat="1" applyFont="1" applyFill="1" applyBorder="1" applyAlignment="1">
      <alignment horizontal="center" vertical="top" wrapText="1"/>
    </xf>
    <xf numFmtId="2" fontId="2" fillId="11" borderId="9" xfId="0" applyNumberFormat="1" applyFont="1" applyFill="1" applyBorder="1" applyAlignment="1">
      <alignment horizontal="center" vertical="top" wrapText="1"/>
    </xf>
    <xf numFmtId="2" fontId="2" fillId="11" borderId="8" xfId="0" applyNumberFormat="1" applyFont="1" applyFill="1" applyBorder="1" applyAlignment="1">
      <alignment horizontal="center" vertical="top" wrapText="1"/>
    </xf>
    <xf numFmtId="17" fontId="7" fillId="2" borderId="1" xfId="0" applyNumberFormat="1" applyFont="1" applyFill="1" applyBorder="1" applyAlignment="1">
      <alignment horizontal="left"/>
    </xf>
    <xf numFmtId="165" fontId="2" fillId="11" borderId="1" xfId="0" applyNumberFormat="1" applyFont="1" applyFill="1" applyBorder="1"/>
    <xf numFmtId="165" fontId="2" fillId="11" borderId="6" xfId="0" applyNumberFormat="1" applyFont="1" applyFill="1" applyBorder="1"/>
    <xf numFmtId="4" fontId="2" fillId="11" borderId="1" xfId="0" applyNumberFormat="1" applyFont="1" applyFill="1" applyBorder="1"/>
    <xf numFmtId="17" fontId="7" fillId="12" borderId="1" xfId="0" applyNumberFormat="1" applyFont="1" applyFill="1" applyBorder="1" applyAlignment="1">
      <alignment horizontal="left" wrapText="1"/>
    </xf>
    <xf numFmtId="0" fontId="7" fillId="6" borderId="1" xfId="0" applyFont="1" applyFill="1" applyBorder="1"/>
    <xf numFmtId="165" fontId="2" fillId="6" borderId="1" xfId="0" applyNumberFormat="1" applyFont="1" applyFill="1" applyBorder="1"/>
    <xf numFmtId="4" fontId="3" fillId="6" borderId="1" xfId="0" applyNumberFormat="1" applyFont="1" applyFill="1" applyBorder="1"/>
    <xf numFmtId="165" fontId="2" fillId="4" borderId="1" xfId="0" applyNumberFormat="1" applyFont="1" applyFill="1" applyBorder="1"/>
    <xf numFmtId="0" fontId="7" fillId="0" borderId="0" xfId="0" applyFont="1"/>
    <xf numFmtId="165" fontId="2" fillId="0" borderId="0" xfId="0" applyNumberFormat="1" applyFont="1"/>
    <xf numFmtId="165" fontId="9" fillId="0" borderId="0" xfId="0" applyNumberFormat="1" applyFont="1"/>
    <xf numFmtId="165" fontId="0" fillId="0" borderId="1" xfId="0" applyNumberFormat="1" applyBorder="1" applyAlignment="1">
      <alignment horizontal="right" wrapText="1"/>
    </xf>
    <xf numFmtId="165" fontId="5" fillId="6" borderId="1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0" fontId="1" fillId="9" borderId="1" xfId="0" applyFont="1" applyFill="1" applyBorder="1" applyAlignment="1">
      <alignment horizontal="center" wrapText="1"/>
    </xf>
    <xf numFmtId="0" fontId="2" fillId="13" borderId="8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5" fontId="5" fillId="13" borderId="1" xfId="0" applyNumberFormat="1" applyFont="1" applyFill="1" applyBorder="1"/>
    <xf numFmtId="165" fontId="5" fillId="10" borderId="1" xfId="0" applyNumberFormat="1" applyFont="1" applyFill="1" applyBorder="1"/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15" borderId="0" xfId="0" applyFont="1" applyFill="1"/>
    <xf numFmtId="0" fontId="4" fillId="14" borderId="0" xfId="0" applyFont="1" applyFill="1"/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0" fillId="6" borderId="1" xfId="0" applyFont="1" applyFill="1" applyBorder="1" applyAlignment="1">
      <alignment wrapText="1"/>
    </xf>
    <xf numFmtId="4" fontId="7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right" vertical="top" wrapText="1"/>
    </xf>
    <xf numFmtId="2" fontId="3" fillId="6" borderId="1" xfId="0" applyNumberFormat="1" applyFont="1" applyFill="1" applyBorder="1" applyAlignment="1">
      <alignment vertical="top" wrapText="1"/>
    </xf>
    <xf numFmtId="0" fontId="4" fillId="5" borderId="0" xfId="0" applyFont="1" applyFill="1"/>
    <xf numFmtId="2" fontId="0" fillId="0" borderId="4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0" fillId="0" borderId="8" xfId="0" applyNumberFormat="1" applyBorder="1" applyAlignment="1">
      <alignment horizontal="left" wrapText="1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1" fillId="10" borderId="4" xfId="0" applyFont="1" applyFill="1" applyBorder="1" applyAlignment="1">
      <alignment horizontal="center" wrapText="1"/>
    </xf>
    <xf numFmtId="0" fontId="1" fillId="10" borderId="7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2" fontId="7" fillId="0" borderId="2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1" fillId="11" borderId="4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2" fillId="8" borderId="4" xfId="0" applyNumberFormat="1" applyFont="1" applyFill="1" applyBorder="1" applyAlignment="1">
      <alignment horizontal="center"/>
    </xf>
    <xf numFmtId="165" fontId="2" fillId="8" borderId="8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2" fontId="1" fillId="11" borderId="7" xfId="0" applyNumberFormat="1" applyFont="1" applyFill="1" applyBorder="1" applyAlignment="1">
      <alignment horizontal="center" vertical="top" wrapText="1"/>
    </xf>
    <xf numFmtId="2" fontId="1" fillId="11" borderId="8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wrapText="1"/>
    </xf>
    <xf numFmtId="0" fontId="0" fillId="8" borderId="8" xfId="0" applyFill="1" applyBorder="1"/>
    <xf numFmtId="165" fontId="2" fillId="6" borderId="4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2" fontId="3" fillId="6" borderId="4" xfId="0" applyNumberFormat="1" applyFont="1" applyFill="1" applyBorder="1" applyAlignment="1">
      <alignment horizontal="center" vertical="top"/>
    </xf>
    <xf numFmtId="2" fontId="3" fillId="6" borderId="7" xfId="0" applyNumberFormat="1" applyFont="1" applyFill="1" applyBorder="1" applyAlignment="1">
      <alignment horizontal="center" vertical="top"/>
    </xf>
    <xf numFmtId="2" fontId="3" fillId="6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Q37"/>
  <sheetViews>
    <sheetView tabSelected="1" workbookViewId="0">
      <selection activeCell="H32" sqref="H32"/>
    </sheetView>
  </sheetViews>
  <sheetFormatPr defaultRowHeight="12.75" x14ac:dyDescent="0.2"/>
  <sheetData>
    <row r="2" spans="1:17" ht="15.75" x14ac:dyDescent="0.25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x14ac:dyDescent="0.2">
      <c r="A4" s="61"/>
      <c r="B4" s="92"/>
      <c r="C4" s="92"/>
      <c r="D4" s="92"/>
      <c r="E4" s="93"/>
      <c r="F4" s="90" t="s">
        <v>18</v>
      </c>
      <c r="G4" s="58"/>
      <c r="H4" s="58"/>
      <c r="I4" s="58"/>
      <c r="J4" s="58"/>
      <c r="K4" s="58"/>
      <c r="L4" s="58"/>
      <c r="M4" s="58"/>
      <c r="N4" s="58"/>
      <c r="O4" s="58"/>
      <c r="P4" s="59"/>
      <c r="Q4" s="1"/>
    </row>
    <row r="5" spans="1:17" x14ac:dyDescent="0.2">
      <c r="A5" s="4"/>
      <c r="B5" s="94" t="s">
        <v>19</v>
      </c>
      <c r="C5" s="95"/>
      <c r="D5" s="95"/>
      <c r="E5" s="96"/>
      <c r="F5" s="62" t="s">
        <v>0</v>
      </c>
      <c r="G5" s="63"/>
      <c r="H5" s="63"/>
      <c r="I5" s="63"/>
      <c r="J5" s="63"/>
      <c r="K5" s="63"/>
      <c r="L5" s="63"/>
      <c r="M5" s="63"/>
      <c r="N5" s="64" t="s">
        <v>20</v>
      </c>
      <c r="O5" s="65"/>
      <c r="P5" s="68" t="s">
        <v>21</v>
      </c>
      <c r="Q5" s="71" t="s">
        <v>9</v>
      </c>
    </row>
    <row r="6" spans="1:17" x14ac:dyDescent="0.2">
      <c r="A6" s="5"/>
      <c r="B6" s="74" t="s">
        <v>22</v>
      </c>
      <c r="C6" s="74" t="s">
        <v>2</v>
      </c>
      <c r="D6" s="74" t="s">
        <v>52</v>
      </c>
      <c r="E6" s="81" t="s">
        <v>3</v>
      </c>
      <c r="F6" s="79" t="s">
        <v>23</v>
      </c>
      <c r="G6" s="79" t="s">
        <v>57</v>
      </c>
      <c r="H6" s="79" t="s">
        <v>24</v>
      </c>
      <c r="I6" s="79" t="s">
        <v>25</v>
      </c>
      <c r="J6" s="79" t="s">
        <v>26</v>
      </c>
      <c r="K6" s="79" t="s">
        <v>58</v>
      </c>
      <c r="L6" s="83" t="s">
        <v>27</v>
      </c>
      <c r="M6" s="85"/>
      <c r="N6" s="66"/>
      <c r="O6" s="67"/>
      <c r="P6" s="69"/>
      <c r="Q6" s="72"/>
    </row>
    <row r="7" spans="1:17" ht="129.75" x14ac:dyDescent="0.2">
      <c r="A7" s="6"/>
      <c r="B7" s="75"/>
      <c r="C7" s="75"/>
      <c r="D7" s="75"/>
      <c r="E7" s="82"/>
      <c r="F7" s="80"/>
      <c r="G7" s="80"/>
      <c r="H7" s="80"/>
      <c r="I7" s="80"/>
      <c r="J7" s="80"/>
      <c r="K7" s="80"/>
      <c r="L7" s="31" t="s">
        <v>53</v>
      </c>
      <c r="M7" s="31" t="s">
        <v>55</v>
      </c>
      <c r="N7" s="7" t="s">
        <v>28</v>
      </c>
      <c r="O7" s="7" t="s">
        <v>29</v>
      </c>
      <c r="P7" s="70"/>
      <c r="Q7" s="73"/>
    </row>
    <row r="8" spans="1:17" ht="15" x14ac:dyDescent="0.25">
      <c r="A8" s="43"/>
      <c r="B8" s="112" t="s">
        <v>54</v>
      </c>
      <c r="C8" s="113"/>
      <c r="D8" s="114"/>
      <c r="E8" s="44">
        <v>19.2</v>
      </c>
      <c r="F8" s="45">
        <v>2</v>
      </c>
      <c r="G8" s="45">
        <v>4.22</v>
      </c>
      <c r="H8" s="45">
        <v>3.4</v>
      </c>
      <c r="I8" s="45">
        <v>0</v>
      </c>
      <c r="J8" s="45">
        <v>3.89</v>
      </c>
      <c r="K8" s="45">
        <v>3.6</v>
      </c>
      <c r="L8" s="45">
        <v>0</v>
      </c>
      <c r="M8" s="45">
        <v>0.09</v>
      </c>
      <c r="N8" s="46">
        <v>1</v>
      </c>
      <c r="O8" s="46">
        <v>1</v>
      </c>
      <c r="P8" s="8">
        <v>0</v>
      </c>
      <c r="Q8" s="8">
        <f>SUM(F8:P8)</f>
        <v>19.2</v>
      </c>
    </row>
    <row r="9" spans="1:17" ht="22.5" x14ac:dyDescent="0.2">
      <c r="A9" s="97" t="s">
        <v>30</v>
      </c>
      <c r="B9" s="98"/>
      <c r="C9" s="98"/>
      <c r="D9" s="99"/>
      <c r="E9" s="10">
        <v>1073.3</v>
      </c>
      <c r="F9" s="83" t="s">
        <v>31</v>
      </c>
      <c r="G9" s="84"/>
      <c r="H9" s="84"/>
      <c r="I9" s="84"/>
      <c r="J9" s="84"/>
      <c r="K9" s="84"/>
      <c r="L9" s="84"/>
      <c r="M9" s="85"/>
      <c r="N9" s="86" t="s">
        <v>32</v>
      </c>
      <c r="O9" s="87"/>
      <c r="P9" s="9" t="s">
        <v>33</v>
      </c>
      <c r="Q9" s="9"/>
    </row>
    <row r="10" spans="1:17" x14ac:dyDescent="0.2">
      <c r="A10" s="76" t="s">
        <v>34</v>
      </c>
      <c r="B10" s="77"/>
      <c r="C10" s="77"/>
      <c r="D10" s="77"/>
      <c r="E10" s="78"/>
      <c r="F10" s="11">
        <f>F8*E9</f>
        <v>2146.6</v>
      </c>
      <c r="G10" s="11">
        <f>G8*E9</f>
        <v>4529.3259999999991</v>
      </c>
      <c r="H10" s="11">
        <f>H8*E9</f>
        <v>3649.22</v>
      </c>
      <c r="I10" s="11">
        <f>E9*I8</f>
        <v>0</v>
      </c>
      <c r="J10" s="11">
        <f>J8*E9</f>
        <v>4175.1369999999997</v>
      </c>
      <c r="K10" s="11">
        <f>K8*E9</f>
        <v>3863.88</v>
      </c>
      <c r="L10" s="11">
        <f>L8*E9</f>
        <v>0</v>
      </c>
      <c r="M10" s="11">
        <f>M8*E9</f>
        <v>96.596999999999994</v>
      </c>
      <c r="N10" s="11">
        <f>N8*E9</f>
        <v>1073.3</v>
      </c>
      <c r="O10" s="11">
        <f>O8*E9</f>
        <v>1073.3</v>
      </c>
      <c r="P10" s="11">
        <f>P8*E9</f>
        <v>0</v>
      </c>
      <c r="Q10" s="11">
        <f>SUM(F10:P10)</f>
        <v>20607.36</v>
      </c>
    </row>
    <row r="11" spans="1:17" x14ac:dyDescent="0.2">
      <c r="A11" s="102" t="s">
        <v>35</v>
      </c>
      <c r="B11" s="102"/>
      <c r="C11" s="102"/>
      <c r="D11" s="102"/>
      <c r="E11" s="103"/>
      <c r="F11" s="88" t="s">
        <v>36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</row>
    <row r="12" spans="1:17" x14ac:dyDescent="0.2">
      <c r="A12" s="110" t="s">
        <v>37</v>
      </c>
      <c r="B12" s="110"/>
      <c r="C12" s="110"/>
      <c r="D12" s="111"/>
      <c r="E12" s="12">
        <v>-153276.64200000005</v>
      </c>
      <c r="F12" s="13"/>
      <c r="G12" s="14"/>
      <c r="H12" s="15"/>
      <c r="I12" s="14"/>
      <c r="J12" s="14"/>
      <c r="K12" s="14"/>
      <c r="L12" s="14"/>
      <c r="M12" s="14"/>
      <c r="N12" s="14"/>
      <c r="O12" s="14"/>
      <c r="P12" s="14"/>
      <c r="Q12" s="16"/>
    </row>
    <row r="13" spans="1:17" x14ac:dyDescent="0.2">
      <c r="A13" s="32"/>
      <c r="B13" s="106" t="s">
        <v>51</v>
      </c>
      <c r="C13" s="106"/>
      <c r="D13" s="33" t="s">
        <v>35</v>
      </c>
      <c r="E13" s="34" t="s">
        <v>17</v>
      </c>
      <c r="F13" s="13"/>
      <c r="G13" s="14"/>
      <c r="H13" s="15"/>
      <c r="I13" s="14"/>
      <c r="J13" s="14"/>
      <c r="K13" s="14"/>
      <c r="L13" s="14"/>
      <c r="M13" s="14"/>
      <c r="N13" s="14"/>
      <c r="O13" s="14"/>
      <c r="P13" s="14"/>
      <c r="Q13" s="16"/>
    </row>
    <row r="14" spans="1:17" x14ac:dyDescent="0.2">
      <c r="A14" s="17" t="s">
        <v>38</v>
      </c>
      <c r="B14" s="100">
        <v>20607.36</v>
      </c>
      <c r="C14" s="107"/>
      <c r="D14" s="35">
        <v>15487.12</v>
      </c>
      <c r="E14" s="25"/>
      <c r="F14" s="18">
        <v>2146.6</v>
      </c>
      <c r="G14" s="18">
        <v>4525.6499999999996</v>
      </c>
      <c r="H14" s="19">
        <v>3649.22</v>
      </c>
      <c r="I14" s="18">
        <v>0</v>
      </c>
      <c r="J14" s="18">
        <v>4738.8940000000002</v>
      </c>
      <c r="K14" s="18">
        <v>3863.88</v>
      </c>
      <c r="L14" s="18">
        <v>0</v>
      </c>
      <c r="M14" s="18">
        <v>0</v>
      </c>
      <c r="N14" s="36">
        <v>0</v>
      </c>
      <c r="O14" s="36">
        <v>0</v>
      </c>
      <c r="P14" s="18">
        <v>0</v>
      </c>
      <c r="Q14" s="20">
        <v>18924.243999999999</v>
      </c>
    </row>
    <row r="15" spans="1:17" x14ac:dyDescent="0.2">
      <c r="A15" s="17" t="s">
        <v>39</v>
      </c>
      <c r="B15" s="100">
        <v>20607.36</v>
      </c>
      <c r="C15" s="101"/>
      <c r="D15" s="35">
        <v>12791.1</v>
      </c>
      <c r="E15" s="25"/>
      <c r="F15" s="18">
        <v>2146.6</v>
      </c>
      <c r="G15" s="18">
        <v>4525.6499999999996</v>
      </c>
      <c r="H15" s="19">
        <v>3649.22</v>
      </c>
      <c r="I15" s="18">
        <v>0</v>
      </c>
      <c r="J15" s="18">
        <v>4738.8940000000002</v>
      </c>
      <c r="K15" s="18">
        <v>3863.88</v>
      </c>
      <c r="L15" s="18">
        <v>0</v>
      </c>
      <c r="M15" s="18">
        <v>0</v>
      </c>
      <c r="N15" s="36">
        <f>2516+7409</f>
        <v>9925</v>
      </c>
      <c r="O15" s="36">
        <v>0</v>
      </c>
      <c r="P15" s="18">
        <v>0</v>
      </c>
      <c r="Q15" s="20">
        <f t="shared" ref="Q15:Q25" si="0">SUM(F15:P15)</f>
        <v>28849.243999999999</v>
      </c>
    </row>
    <row r="16" spans="1:17" x14ac:dyDescent="0.2">
      <c r="A16" s="17" t="s">
        <v>1</v>
      </c>
      <c r="B16" s="100">
        <v>20607.36</v>
      </c>
      <c r="C16" s="101"/>
      <c r="D16" s="35">
        <v>15502.91</v>
      </c>
      <c r="E16" s="25"/>
      <c r="F16" s="18">
        <v>2146.6</v>
      </c>
      <c r="G16" s="18">
        <v>4525.6499999999996</v>
      </c>
      <c r="H16" s="19">
        <v>3649.22</v>
      </c>
      <c r="I16" s="18">
        <v>0</v>
      </c>
      <c r="J16" s="18">
        <v>4738.8940000000002</v>
      </c>
      <c r="K16" s="18">
        <v>3863.88</v>
      </c>
      <c r="L16" s="18">
        <v>0</v>
      </c>
      <c r="M16" s="18">
        <v>0</v>
      </c>
      <c r="N16" s="36">
        <v>0</v>
      </c>
      <c r="O16" s="36">
        <v>0</v>
      </c>
      <c r="P16" s="18">
        <v>0</v>
      </c>
      <c r="Q16" s="20">
        <f t="shared" si="0"/>
        <v>18924.243999999999</v>
      </c>
    </row>
    <row r="17" spans="1:17" x14ac:dyDescent="0.2">
      <c r="A17" s="17" t="s">
        <v>40</v>
      </c>
      <c r="B17" s="100">
        <v>20607.36</v>
      </c>
      <c r="C17" s="101"/>
      <c r="D17" s="35">
        <v>11834.52</v>
      </c>
      <c r="E17" s="25"/>
      <c r="F17" s="18">
        <v>2146.6</v>
      </c>
      <c r="G17" s="18">
        <v>4525.6499999999996</v>
      </c>
      <c r="H17" s="19">
        <v>3649.22</v>
      </c>
      <c r="I17" s="18">
        <v>0</v>
      </c>
      <c r="J17" s="18">
        <f>4738.894+5150.19</f>
        <v>9889.0839999999989</v>
      </c>
      <c r="K17" s="18">
        <v>3863.88</v>
      </c>
      <c r="L17" s="18">
        <v>0</v>
      </c>
      <c r="M17" s="18">
        <v>0</v>
      </c>
      <c r="N17" s="36">
        <v>0</v>
      </c>
      <c r="O17" s="36">
        <v>0</v>
      </c>
      <c r="P17" s="18">
        <v>0</v>
      </c>
      <c r="Q17" s="20">
        <f t="shared" si="0"/>
        <v>24074.433999999997</v>
      </c>
    </row>
    <row r="18" spans="1:17" x14ac:dyDescent="0.2">
      <c r="A18" s="17" t="s">
        <v>4</v>
      </c>
      <c r="B18" s="100">
        <v>20607.36</v>
      </c>
      <c r="C18" s="101"/>
      <c r="D18" s="35">
        <v>17691.68</v>
      </c>
      <c r="E18" s="25"/>
      <c r="F18" s="18">
        <v>2146.6</v>
      </c>
      <c r="G18" s="18">
        <v>4525.6499999999996</v>
      </c>
      <c r="H18" s="19">
        <v>3649.22</v>
      </c>
      <c r="I18" s="18">
        <v>0</v>
      </c>
      <c r="J18" s="18">
        <v>4738.8940000000002</v>
      </c>
      <c r="K18" s="18">
        <v>3863.88</v>
      </c>
      <c r="L18" s="18">
        <v>0</v>
      </c>
      <c r="M18" s="18">
        <v>0</v>
      </c>
      <c r="N18" s="36">
        <v>0</v>
      </c>
      <c r="O18" s="36">
        <v>0</v>
      </c>
      <c r="P18" s="18">
        <v>0</v>
      </c>
      <c r="Q18" s="20">
        <f t="shared" si="0"/>
        <v>18924.243999999999</v>
      </c>
    </row>
    <row r="19" spans="1:17" x14ac:dyDescent="0.2">
      <c r="A19" s="17" t="s">
        <v>5</v>
      </c>
      <c r="B19" s="100">
        <v>20607.36</v>
      </c>
      <c r="C19" s="101"/>
      <c r="D19" s="35">
        <v>11315.47</v>
      </c>
      <c r="E19" s="25"/>
      <c r="F19" s="18">
        <v>2146.6</v>
      </c>
      <c r="G19" s="18">
        <v>4525.6499999999996</v>
      </c>
      <c r="H19" s="19">
        <v>3649.22</v>
      </c>
      <c r="I19" s="18">
        <v>0</v>
      </c>
      <c r="J19" s="18">
        <v>4738.8940000000002</v>
      </c>
      <c r="K19" s="18">
        <v>3863.88</v>
      </c>
      <c r="L19" s="18">
        <v>0</v>
      </c>
      <c r="M19" s="18">
        <v>0</v>
      </c>
      <c r="N19" s="36">
        <v>0</v>
      </c>
      <c r="O19" s="36">
        <v>0</v>
      </c>
      <c r="P19" s="18">
        <v>0</v>
      </c>
      <c r="Q19" s="20">
        <f t="shared" si="0"/>
        <v>18924.243999999999</v>
      </c>
    </row>
    <row r="20" spans="1:17" x14ac:dyDescent="0.2">
      <c r="A20" s="17" t="s">
        <v>10</v>
      </c>
      <c r="B20" s="100">
        <v>20607.36</v>
      </c>
      <c r="C20" s="101"/>
      <c r="D20" s="35">
        <v>17821.150000000001</v>
      </c>
      <c r="E20" s="25"/>
      <c r="F20" s="18">
        <v>2146.6</v>
      </c>
      <c r="G20" s="18">
        <v>4525.6499999999996</v>
      </c>
      <c r="H20" s="19">
        <v>3649.22</v>
      </c>
      <c r="I20" s="18">
        <v>0</v>
      </c>
      <c r="J20" s="18">
        <v>4738.8940000000002</v>
      </c>
      <c r="K20" s="18">
        <v>3863.88</v>
      </c>
      <c r="L20" s="18">
        <v>0</v>
      </c>
      <c r="M20" s="18">
        <v>2424.1999999999998</v>
      </c>
      <c r="N20" s="36">
        <v>0</v>
      </c>
      <c r="O20" s="36">
        <v>0</v>
      </c>
      <c r="P20" s="18">
        <v>0</v>
      </c>
      <c r="Q20" s="20">
        <f t="shared" si="0"/>
        <v>21348.444</v>
      </c>
    </row>
    <row r="21" spans="1:17" x14ac:dyDescent="0.2">
      <c r="A21" s="17" t="s">
        <v>12</v>
      </c>
      <c r="B21" s="100">
        <v>20607.36</v>
      </c>
      <c r="C21" s="101"/>
      <c r="D21" s="35">
        <v>13293.85</v>
      </c>
      <c r="E21" s="25"/>
      <c r="F21" s="18">
        <v>2146.6</v>
      </c>
      <c r="G21" s="18">
        <v>4525.6499999999996</v>
      </c>
      <c r="H21" s="19">
        <v>3649.22</v>
      </c>
      <c r="I21" s="18">
        <v>0</v>
      </c>
      <c r="J21" s="18">
        <v>4738.8940000000002</v>
      </c>
      <c r="K21" s="18">
        <v>3863.88</v>
      </c>
      <c r="L21" s="18">
        <v>0</v>
      </c>
      <c r="M21" s="18">
        <v>0</v>
      </c>
      <c r="N21" s="36">
        <v>3011</v>
      </c>
      <c r="O21" s="36">
        <v>0</v>
      </c>
      <c r="P21" s="18">
        <v>0</v>
      </c>
      <c r="Q21" s="20">
        <f t="shared" si="0"/>
        <v>21935.243999999999</v>
      </c>
    </row>
    <row r="22" spans="1:17" x14ac:dyDescent="0.2">
      <c r="A22" s="17" t="s">
        <v>41</v>
      </c>
      <c r="B22" s="100">
        <v>20607.36</v>
      </c>
      <c r="C22" s="101"/>
      <c r="D22" s="35">
        <v>11907.31</v>
      </c>
      <c r="E22" s="25"/>
      <c r="F22" s="18">
        <v>2146.6</v>
      </c>
      <c r="G22" s="18">
        <v>4525.6499999999996</v>
      </c>
      <c r="H22" s="19">
        <v>3649.22</v>
      </c>
      <c r="I22" s="18">
        <v>0</v>
      </c>
      <c r="J22" s="18">
        <v>4738.8940000000002</v>
      </c>
      <c r="K22" s="18">
        <v>3863.88</v>
      </c>
      <c r="L22" s="18">
        <v>0</v>
      </c>
      <c r="M22" s="18">
        <v>0</v>
      </c>
      <c r="N22" s="36">
        <v>0</v>
      </c>
      <c r="O22" s="36">
        <v>0</v>
      </c>
      <c r="P22" s="18">
        <v>0</v>
      </c>
      <c r="Q22" s="20">
        <f t="shared" si="0"/>
        <v>18924.243999999999</v>
      </c>
    </row>
    <row r="23" spans="1:17" x14ac:dyDescent="0.2">
      <c r="A23" s="17" t="s">
        <v>42</v>
      </c>
      <c r="B23" s="100">
        <v>20607.36</v>
      </c>
      <c r="C23" s="101"/>
      <c r="D23" s="35">
        <v>18724.939999999999</v>
      </c>
      <c r="E23" s="25"/>
      <c r="F23" s="18">
        <v>2146.6</v>
      </c>
      <c r="G23" s="18">
        <v>4525.6499999999996</v>
      </c>
      <c r="H23" s="19">
        <v>3649.22</v>
      </c>
      <c r="I23" s="18">
        <v>0</v>
      </c>
      <c r="J23" s="18">
        <v>4738.8940000000002</v>
      </c>
      <c r="K23" s="18">
        <v>3863.88</v>
      </c>
      <c r="L23" s="18">
        <v>0</v>
      </c>
      <c r="M23" s="18">
        <v>0</v>
      </c>
      <c r="N23" s="36">
        <v>0</v>
      </c>
      <c r="O23" s="36">
        <v>0</v>
      </c>
      <c r="P23" s="18">
        <v>0</v>
      </c>
      <c r="Q23" s="20">
        <f t="shared" si="0"/>
        <v>18924.243999999999</v>
      </c>
    </row>
    <row r="24" spans="1:17" x14ac:dyDescent="0.2">
      <c r="A24" s="17" t="s">
        <v>43</v>
      </c>
      <c r="B24" s="100">
        <v>20607.36</v>
      </c>
      <c r="C24" s="101"/>
      <c r="D24" s="35">
        <v>46230.720000000001</v>
      </c>
      <c r="E24" s="25"/>
      <c r="F24" s="18">
        <v>2146.6</v>
      </c>
      <c r="G24" s="18">
        <v>4525.6499999999996</v>
      </c>
      <c r="H24" s="19">
        <v>3649.22</v>
      </c>
      <c r="I24" s="18">
        <v>0</v>
      </c>
      <c r="J24" s="18">
        <v>4738.8940000000002</v>
      </c>
      <c r="K24" s="18">
        <v>3863.88</v>
      </c>
      <c r="L24" s="18">
        <v>0</v>
      </c>
      <c r="M24" s="18">
        <v>0</v>
      </c>
      <c r="N24" s="36">
        <v>587</v>
      </c>
      <c r="O24" s="36">
        <v>0</v>
      </c>
      <c r="P24" s="18">
        <v>0</v>
      </c>
      <c r="Q24" s="20">
        <f t="shared" si="0"/>
        <v>19511.243999999999</v>
      </c>
    </row>
    <row r="25" spans="1:17" x14ac:dyDescent="0.2">
      <c r="A25" s="17" t="s">
        <v>44</v>
      </c>
      <c r="B25" s="100">
        <v>20607.36</v>
      </c>
      <c r="C25" s="101"/>
      <c r="D25" s="35">
        <v>25963.94</v>
      </c>
      <c r="E25" s="25"/>
      <c r="F25" s="18">
        <v>2146.6</v>
      </c>
      <c r="G25" s="18">
        <v>4525.6499999999996</v>
      </c>
      <c r="H25" s="19">
        <v>3649.22</v>
      </c>
      <c r="I25" s="18">
        <v>0</v>
      </c>
      <c r="J25" s="18">
        <v>4738.8940000000002</v>
      </c>
      <c r="K25" s="18">
        <v>3863.88</v>
      </c>
      <c r="L25" s="18">
        <v>0</v>
      </c>
      <c r="M25" s="18">
        <v>366.5</v>
      </c>
      <c r="N25" s="36">
        <v>0</v>
      </c>
      <c r="O25" s="36">
        <v>0</v>
      </c>
      <c r="P25" s="18">
        <v>0</v>
      </c>
      <c r="Q25" s="20">
        <f t="shared" si="0"/>
        <v>19290.743999999999</v>
      </c>
    </row>
    <row r="26" spans="1:17" ht="24" x14ac:dyDescent="0.2">
      <c r="A26" s="21" t="s">
        <v>45</v>
      </c>
      <c r="B26" s="100">
        <v>0</v>
      </c>
      <c r="C26" s="101"/>
      <c r="D26" s="35">
        <f>900+900+900+900</f>
        <v>3600</v>
      </c>
      <c r="E26" s="25"/>
      <c r="F26" s="18"/>
      <c r="G26" s="18"/>
      <c r="H26" s="18"/>
      <c r="I26" s="18"/>
      <c r="J26" s="18"/>
      <c r="K26" s="18"/>
      <c r="L26" s="18"/>
      <c r="M26" s="18"/>
      <c r="N26" s="36"/>
      <c r="O26" s="36"/>
      <c r="P26" s="18"/>
      <c r="Q26" s="20"/>
    </row>
    <row r="27" spans="1:17" x14ac:dyDescent="0.2">
      <c r="A27" s="22" t="s">
        <v>3</v>
      </c>
      <c r="B27" s="108">
        <f>SUM(B14:B26)</f>
        <v>247288.31999999995</v>
      </c>
      <c r="C27" s="109"/>
      <c r="D27" s="30">
        <f>SUM(D14:D26)</f>
        <v>222164.71000000002</v>
      </c>
      <c r="E27" s="23"/>
      <c r="F27" s="23">
        <f t="shared" ref="F27:Q27" si="1">SUM(F14:F26)</f>
        <v>25759.199999999993</v>
      </c>
      <c r="G27" s="23">
        <f t="shared" si="1"/>
        <v>54307.80000000001</v>
      </c>
      <c r="H27" s="23">
        <f t="shared" si="1"/>
        <v>43790.640000000007</v>
      </c>
      <c r="I27" s="23">
        <f t="shared" si="1"/>
        <v>0</v>
      </c>
      <c r="J27" s="23">
        <f t="shared" si="1"/>
        <v>62016.918000000005</v>
      </c>
      <c r="K27" s="23">
        <f t="shared" si="1"/>
        <v>46366.559999999998</v>
      </c>
      <c r="L27" s="23">
        <f t="shared" si="1"/>
        <v>0</v>
      </c>
      <c r="M27" s="23">
        <f t="shared" si="1"/>
        <v>2790.7</v>
      </c>
      <c r="N27" s="30">
        <f t="shared" si="1"/>
        <v>13523</v>
      </c>
      <c r="O27" s="30">
        <f t="shared" si="1"/>
        <v>0</v>
      </c>
      <c r="P27" s="23">
        <f t="shared" si="1"/>
        <v>0</v>
      </c>
      <c r="Q27" s="24">
        <f t="shared" si="1"/>
        <v>248554.818</v>
      </c>
    </row>
    <row r="28" spans="1:17" x14ac:dyDescent="0.2">
      <c r="A28" s="26"/>
      <c r="B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 t="s">
        <v>46</v>
      </c>
      <c r="P28" s="89">
        <f>E12+D27-Q27</f>
        <v>-179666.75000000003</v>
      </c>
      <c r="Q28" s="89"/>
    </row>
    <row r="29" spans="1:17" x14ac:dyDescent="0.2">
      <c r="A29" t="s">
        <v>10</v>
      </c>
      <c r="B29">
        <v>2424.1999999999998</v>
      </c>
      <c r="C29" t="s">
        <v>47</v>
      </c>
    </row>
    <row r="30" spans="1:17" x14ac:dyDescent="0.2">
      <c r="A30" t="s">
        <v>14</v>
      </c>
      <c r="B30">
        <v>366.5</v>
      </c>
      <c r="C30" t="s">
        <v>82</v>
      </c>
    </row>
    <row r="31" spans="1:17" x14ac:dyDescent="0.2">
      <c r="C31" s="42"/>
    </row>
    <row r="32" spans="1:17" x14ac:dyDescent="0.2">
      <c r="C32" s="42"/>
    </row>
    <row r="33" spans="3:5" x14ac:dyDescent="0.2">
      <c r="C33" s="42"/>
    </row>
    <row r="34" spans="3:5" x14ac:dyDescent="0.2">
      <c r="C34" s="41"/>
    </row>
    <row r="35" spans="3:5" x14ac:dyDescent="0.2">
      <c r="C35" s="42"/>
    </row>
    <row r="36" spans="3:5" x14ac:dyDescent="0.2">
      <c r="C36" s="41"/>
    </row>
    <row r="37" spans="3:5" x14ac:dyDescent="0.2">
      <c r="C37" s="42"/>
      <c r="E37" s="3"/>
    </row>
  </sheetData>
  <mergeCells count="44"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G6:G7"/>
    <mergeCell ref="H6:H7"/>
    <mergeCell ref="B8:D8"/>
    <mergeCell ref="C6:C7"/>
    <mergeCell ref="D6:D7"/>
    <mergeCell ref="E6:E7"/>
    <mergeCell ref="F6:F7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O28"/>
  <sheetViews>
    <sheetView workbookViewId="0">
      <selection activeCell="E34" sqref="E34"/>
    </sheetView>
  </sheetViews>
  <sheetFormatPr defaultRowHeight="12.75" x14ac:dyDescent="0.2"/>
  <sheetData>
    <row r="3" spans="1:15" x14ac:dyDescent="0.2">
      <c r="A3" s="54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38.25" x14ac:dyDescent="0.2">
      <c r="A4" s="51" t="s">
        <v>6</v>
      </c>
      <c r="B4" s="52"/>
      <c r="C4" s="53"/>
      <c r="D4" s="51"/>
      <c r="E4" s="52"/>
      <c r="F4" s="52"/>
      <c r="G4" s="52"/>
      <c r="H4" s="52"/>
      <c r="I4" s="52"/>
      <c r="J4" s="52"/>
      <c r="K4" s="52"/>
      <c r="L4" s="53"/>
      <c r="M4" s="1" t="s">
        <v>7</v>
      </c>
      <c r="N4" s="1" t="s">
        <v>8</v>
      </c>
      <c r="O4" s="2" t="s">
        <v>16</v>
      </c>
    </row>
    <row r="5" spans="1:15" ht="76.5" x14ac:dyDescent="0.2">
      <c r="A5" s="55" t="s">
        <v>15</v>
      </c>
      <c r="B5" s="56"/>
      <c r="C5" s="57"/>
      <c r="D5" s="48" t="s">
        <v>72</v>
      </c>
      <c r="E5" s="49"/>
      <c r="F5" s="49"/>
      <c r="G5" s="49"/>
      <c r="H5" s="49"/>
      <c r="I5" s="49"/>
      <c r="J5" s="49"/>
      <c r="K5" s="49"/>
      <c r="L5" s="50"/>
      <c r="M5" s="37" t="s">
        <v>63</v>
      </c>
      <c r="N5" s="38">
        <v>0.03</v>
      </c>
      <c r="O5" s="29" t="s">
        <v>71</v>
      </c>
    </row>
    <row r="6" spans="1:15" ht="41.45" customHeight="1" x14ac:dyDescent="0.2">
      <c r="A6" s="55"/>
      <c r="B6" s="56"/>
      <c r="C6" s="57"/>
      <c r="D6" s="48" t="s">
        <v>73</v>
      </c>
      <c r="E6" s="49"/>
      <c r="F6" s="49"/>
      <c r="G6" s="49"/>
      <c r="H6" s="49"/>
      <c r="I6" s="49"/>
      <c r="J6" s="49"/>
      <c r="K6" s="49"/>
      <c r="L6" s="50"/>
      <c r="M6" s="37" t="s">
        <v>68</v>
      </c>
      <c r="N6" s="38">
        <v>0.03</v>
      </c>
      <c r="O6" s="29"/>
    </row>
    <row r="7" spans="1:15" x14ac:dyDescent="0.2">
      <c r="A7" s="47" t="s">
        <v>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 t="s">
        <v>11</v>
      </c>
      <c r="O7" s="47">
        <v>2.516</v>
      </c>
    </row>
    <row r="8" spans="1:15" ht="38.25" x14ac:dyDescent="0.2">
      <c r="A8" s="55" t="s">
        <v>15</v>
      </c>
      <c r="B8" s="56"/>
      <c r="C8" s="57"/>
      <c r="D8" s="48" t="s">
        <v>56</v>
      </c>
      <c r="E8" s="49"/>
      <c r="F8" s="49"/>
      <c r="G8" s="49"/>
      <c r="H8" s="49"/>
      <c r="I8" s="49"/>
      <c r="J8" s="49"/>
      <c r="K8" s="49"/>
      <c r="L8" s="50"/>
      <c r="M8" s="37" t="s">
        <v>68</v>
      </c>
      <c r="N8" s="38">
        <v>0.01</v>
      </c>
      <c r="O8" s="29" t="s">
        <v>74</v>
      </c>
    </row>
    <row r="9" spans="1:15" ht="25.5" customHeight="1" x14ac:dyDescent="0.2">
      <c r="A9" s="55"/>
      <c r="B9" s="56"/>
      <c r="C9" s="57"/>
      <c r="D9" s="48" t="s">
        <v>75</v>
      </c>
      <c r="E9" s="49"/>
      <c r="F9" s="49"/>
      <c r="G9" s="49"/>
      <c r="H9" s="49"/>
      <c r="I9" s="49"/>
      <c r="J9" s="49"/>
      <c r="K9" s="49"/>
      <c r="L9" s="50"/>
      <c r="M9" s="37" t="s">
        <v>68</v>
      </c>
      <c r="N9" s="38">
        <v>2.3E-2</v>
      </c>
      <c r="O9" s="29"/>
    </row>
    <row r="10" spans="1:15" x14ac:dyDescent="0.2">
      <c r="A10" s="55"/>
      <c r="B10" s="56"/>
      <c r="C10" s="57"/>
      <c r="D10" s="48" t="s">
        <v>76</v>
      </c>
      <c r="E10" s="49"/>
      <c r="F10" s="49"/>
      <c r="G10" s="49"/>
      <c r="H10" s="49"/>
      <c r="I10" s="49"/>
      <c r="J10" s="49"/>
      <c r="K10" s="49"/>
      <c r="L10" s="50"/>
      <c r="M10" s="37" t="s">
        <v>78</v>
      </c>
      <c r="N10" s="38">
        <v>1</v>
      </c>
      <c r="O10" s="29"/>
    </row>
    <row r="11" spans="1:15" ht="38.25" x14ac:dyDescent="0.2">
      <c r="A11" s="55"/>
      <c r="B11" s="56"/>
      <c r="C11" s="57"/>
      <c r="D11" s="48" t="s">
        <v>65</v>
      </c>
      <c r="E11" s="49"/>
      <c r="F11" s="49"/>
      <c r="G11" s="49"/>
      <c r="H11" s="49"/>
      <c r="I11" s="49"/>
      <c r="J11" s="49"/>
      <c r="K11" s="49"/>
      <c r="L11" s="50"/>
      <c r="M11" s="37" t="s">
        <v>67</v>
      </c>
      <c r="N11" s="38">
        <v>0.01</v>
      </c>
      <c r="O11" s="29"/>
    </row>
    <row r="12" spans="1:15" ht="30" customHeight="1" x14ac:dyDescent="0.2">
      <c r="A12" s="55"/>
      <c r="B12" s="56"/>
      <c r="C12" s="57"/>
      <c r="D12" s="48" t="s">
        <v>77</v>
      </c>
      <c r="E12" s="49"/>
      <c r="F12" s="49"/>
      <c r="G12" s="49"/>
      <c r="H12" s="49"/>
      <c r="I12" s="49"/>
      <c r="J12" s="49"/>
      <c r="K12" s="49"/>
      <c r="L12" s="50"/>
      <c r="M12" s="37" t="s">
        <v>79</v>
      </c>
      <c r="N12" s="38">
        <v>1</v>
      </c>
      <c r="O12" s="29"/>
    </row>
    <row r="13" spans="1:15" x14ac:dyDescent="0.2">
      <c r="A13" s="47" t="s">
        <v>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 t="s">
        <v>11</v>
      </c>
      <c r="O13" s="47">
        <v>7.4089999999999998</v>
      </c>
    </row>
    <row r="14" spans="1:15" ht="76.5" x14ac:dyDescent="0.2">
      <c r="A14" s="55" t="s">
        <v>12</v>
      </c>
      <c r="B14" s="56"/>
      <c r="C14" s="57"/>
      <c r="D14" s="48" t="s">
        <v>59</v>
      </c>
      <c r="E14" s="49"/>
      <c r="F14" s="49"/>
      <c r="G14" s="49"/>
      <c r="H14" s="49"/>
      <c r="I14" s="49"/>
      <c r="J14" s="49"/>
      <c r="K14" s="49"/>
      <c r="L14" s="50"/>
      <c r="M14" s="37" t="s">
        <v>63</v>
      </c>
      <c r="N14" s="38">
        <v>0.01</v>
      </c>
      <c r="O14" s="29" t="s">
        <v>80</v>
      </c>
    </row>
    <row r="15" spans="1:15" ht="27" customHeight="1" x14ac:dyDescent="0.2">
      <c r="A15" s="55"/>
      <c r="B15" s="56"/>
      <c r="C15" s="57"/>
      <c r="D15" s="48" t="s">
        <v>64</v>
      </c>
      <c r="E15" s="49"/>
      <c r="F15" s="49"/>
      <c r="G15" s="49"/>
      <c r="H15" s="49"/>
      <c r="I15" s="49"/>
      <c r="J15" s="49"/>
      <c r="K15" s="49"/>
      <c r="L15" s="50"/>
      <c r="M15" s="37" t="s">
        <v>66</v>
      </c>
      <c r="N15" s="38">
        <v>0.2</v>
      </c>
      <c r="O15" s="29"/>
    </row>
    <row r="16" spans="1:15" ht="36.75" customHeight="1" x14ac:dyDescent="0.2">
      <c r="A16" s="55"/>
      <c r="B16" s="56"/>
      <c r="C16" s="57"/>
      <c r="D16" s="48" t="s">
        <v>60</v>
      </c>
      <c r="E16" s="49"/>
      <c r="F16" s="49"/>
      <c r="G16" s="49"/>
      <c r="H16" s="49"/>
      <c r="I16" s="49"/>
      <c r="J16" s="49"/>
      <c r="K16" s="49"/>
      <c r="L16" s="50"/>
      <c r="M16" s="37" t="s">
        <v>68</v>
      </c>
      <c r="N16" s="38">
        <v>0.01</v>
      </c>
      <c r="O16" s="29"/>
    </row>
    <row r="17" spans="1:15" x14ac:dyDescent="0.2">
      <c r="A17" s="40" t="s">
        <v>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11</v>
      </c>
      <c r="O17" s="40">
        <v>3.0110000000000001</v>
      </c>
    </row>
    <row r="18" spans="1:15" ht="63.75" x14ac:dyDescent="0.2">
      <c r="A18" s="55" t="s">
        <v>13</v>
      </c>
      <c r="B18" s="56"/>
      <c r="C18" s="57"/>
      <c r="D18" s="48" t="s">
        <v>61</v>
      </c>
      <c r="E18" s="49"/>
      <c r="F18" s="49"/>
      <c r="G18" s="49"/>
      <c r="H18" s="49"/>
      <c r="I18" s="49"/>
      <c r="J18" s="49"/>
      <c r="K18" s="49"/>
      <c r="L18" s="50"/>
      <c r="M18" s="37" t="s">
        <v>62</v>
      </c>
      <c r="N18" s="38">
        <v>0.01</v>
      </c>
      <c r="O18" s="29" t="s">
        <v>81</v>
      </c>
    </row>
    <row r="19" spans="1:15" x14ac:dyDescent="0.2">
      <c r="A19" s="39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 t="s">
        <v>11</v>
      </c>
      <c r="O19" s="39">
        <v>0.58699999999999997</v>
      </c>
    </row>
    <row r="25" spans="1:15" x14ac:dyDescent="0.2">
      <c r="G25" t="s">
        <v>48</v>
      </c>
    </row>
    <row r="28" spans="1:15" x14ac:dyDescent="0.2">
      <c r="G28" t="s">
        <v>49</v>
      </c>
      <c r="H28" t="s">
        <v>50</v>
      </c>
    </row>
  </sheetData>
  <mergeCells count="25">
    <mergeCell ref="A6:C6"/>
    <mergeCell ref="D6:L6"/>
    <mergeCell ref="A3:O3"/>
    <mergeCell ref="A4:C4"/>
    <mergeCell ref="D4:L4"/>
    <mergeCell ref="A5:C5"/>
    <mergeCell ref="D5:L5"/>
    <mergeCell ref="A11:C11"/>
    <mergeCell ref="D11:L11"/>
    <mergeCell ref="A12:C12"/>
    <mergeCell ref="D12:L12"/>
    <mergeCell ref="A8:C8"/>
    <mergeCell ref="D8:L8"/>
    <mergeCell ref="A9:C9"/>
    <mergeCell ref="D9:L9"/>
    <mergeCell ref="A10:C10"/>
    <mergeCell ref="D10:L10"/>
    <mergeCell ref="A18:C18"/>
    <mergeCell ref="D18:L18"/>
    <mergeCell ref="A14:C14"/>
    <mergeCell ref="D14:L14"/>
    <mergeCell ref="A15:C15"/>
    <mergeCell ref="D15:L15"/>
    <mergeCell ref="A16:C16"/>
    <mergeCell ref="D16:L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2023 работы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2021-09-20T06:03:53Z</cp:lastPrinted>
  <dcterms:created xsi:type="dcterms:W3CDTF">2007-02-04T12:22:59Z</dcterms:created>
  <dcterms:modified xsi:type="dcterms:W3CDTF">2024-02-13T07:11:59Z</dcterms:modified>
</cp:coreProperties>
</file>