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23" sheetId="1" r:id="rId1"/>
    <sheet name="работы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2080-материалы на субботник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21711-уборка и вывоз мусора из подвала
8090,3-покос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10540-покос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11730,76-ремонт системы газоснабжения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9470-демонтаж монтаж 6 окон в под.
1762,38-технич.обслуживание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<sst xmlns="http://schemas.openxmlformats.org/spreadsheetml/2006/main" count="129" uniqueCount="82">
  <si>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</si>
  <si>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</si>
  <si>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</si>
  <si>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</si>
  <si>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</si>
  <si>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</si>
  <si>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</si>
  <si>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</si>
  <si>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</si>
  <si>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</si>
  <si>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итого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</si>
  <si>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</si>
  <si>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</si>
  <si>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</si>
  <si>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</si>
  <si>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</si>
  <si>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</si>
  <si>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</si>
  <si>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июль</t>
  </si>
  <si>
    <t>х/в</t>
  </si>
  <si>
    <t>Место провед-я работ</t>
  </si>
  <si>
    <t>ИТОГО:</t>
  </si>
  <si>
    <t>долг</t>
  </si>
  <si>
    <t>ремонт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</si>
  <si>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</si>
  <si>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</si>
  <si>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</si>
  <si>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</si>
  <si>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</si>
  <si>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</si>
  <si>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</si>
  <si>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</si>
  <si>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</si>
  <si>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</si>
  <si>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</si>
  <si>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</si>
  <si>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</si>
  <si>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</si>
  <si>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</si>
  <si>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</si>
  <si>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</si>
  <si>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</si>
  <si>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</si>
  <si>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</si>
  <si>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</si>
  <si>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</si>
  <si>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</si>
  <si>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</si>
  <si>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</si>
  <si>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</si>
  <si>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</si>
  <si>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</si>
  <si>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</si>
  <si>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</si>
  <si>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</si>
  <si>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</si>
  <si>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</si>
  <si>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</si>
  <si>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</si>
  <si>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Ремонт освещения</t>
  </si>
  <si>
    <t>услуги сторонних организаций, разовые работы</t>
  </si>
  <si>
    <t>эл-во</t>
  </si>
  <si>
    <t>Работы по уборке придомовой территории</t>
  </si>
  <si>
    <t>100 шт.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</si>
  <si>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</si>
  <si>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</si>
  <si>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100 м трубопровода</t>
  </si>
  <si>
    <t>Установка полиэтиленовых фасонных частей: отводов, колен, патрубков, переходов,компенсаторов,ревизий,п/отводов</t>
  </si>
  <si>
    <t>10 фасонных частей</t>
  </si>
  <si>
    <t>Перечень выполненных работ по сметам за 2023 год по дому Вехова 69</t>
  </si>
  <si>
    <t>Информация о доходах и расходах по дому __Вехова 69__на 2023год.</t>
  </si>
  <si>
    <t xml:space="preserve"> кв.69( ревизия эл.щита )</t>
  </si>
  <si>
    <t>кв.26-30 (стояк канализации)</t>
  </si>
  <si>
    <t>Прокладка внутренних трубопроводов канализации из полипропиленовых труб диаметром: 110 мм</t>
  </si>
  <si>
    <t>материалы на субботник</t>
  </si>
  <si>
    <t>рамка с остеклением</t>
  </si>
  <si>
    <t>Смена стекол толщиной 4-6 мм в деревянных переплетах на штапиках: по замазке при площади стекол до 0,5 м2</t>
  </si>
  <si>
    <t>100 м2 остекления</t>
  </si>
  <si>
    <t>уборка и вывоз мусора из подвала</t>
  </si>
  <si>
    <t>ремонт системы газоснабжения</t>
  </si>
  <si>
    <t>технич.обслуживание и ремонт внутридом.газового оборуд.</t>
  </si>
  <si>
    <t>демонтаж монтаж 6 окон в под.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</si>
</sst>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0.000"/>
    <numFmt numFmtId="177" formatCode="0.0"/>
    <numFmt numFmtId="178" formatCode="#,##0.0_р_."/>
    <numFmt numFmtId="179" formatCode="#,##0.0000_р_."/>
    <numFmt numFmtId="180" formatCode="#,##0.00&quot;р.&quot;"/>
    <numFmt numFmtId="181" formatCode="#,##0_р_."/>
    <numFmt numFmtId="182" formatCode="#,##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6" fillId="34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174" fontId="1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3" borderId="10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6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174" fontId="9" fillId="35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4" fontId="10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2" fontId="6" fillId="0" borderId="10" xfId="0" applyNumberFormat="1" applyFont="1" applyBorder="1" applyAlignment="1">
      <alignment vertical="top"/>
    </xf>
    <xf numFmtId="0" fontId="11" fillId="33" borderId="16" xfId="0" applyNumberFormat="1" applyFont="1" applyFill="1" applyBorder="1" applyAlignment="1">
      <alignment wrapText="1"/>
    </xf>
    <xf numFmtId="17" fontId="6" fillId="34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6" fontId="3" fillId="32" borderId="0" xfId="0" applyNumberFormat="1" applyFont="1" applyFill="1" applyAlignment="1">
      <alignment/>
    </xf>
    <xf numFmtId="16" fontId="0" fillId="0" borderId="0" xfId="0" applyNumberFormat="1" applyAlignment="1">
      <alignment/>
    </xf>
    <xf numFmtId="2" fontId="8" fillId="0" borderId="12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18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174" fontId="1" fillId="40" borderId="16" xfId="0" applyNumberFormat="1" applyFont="1" applyFill="1" applyBorder="1" applyAlignment="1">
      <alignment horizontal="center"/>
    </xf>
    <xf numFmtId="0" fontId="0" fillId="40" borderId="15" xfId="0" applyFill="1" applyBorder="1" applyAlignment="1">
      <alignment/>
    </xf>
    <xf numFmtId="174" fontId="1" fillId="40" borderId="15" xfId="0" applyNumberFormat="1" applyFont="1" applyFill="1" applyBorder="1" applyAlignment="1">
      <alignment horizontal="center"/>
    </xf>
    <xf numFmtId="174" fontId="1" fillId="35" borderId="16" xfId="0" applyNumberFormat="1" applyFont="1" applyFill="1" applyBorder="1" applyAlignment="1">
      <alignment horizontal="center"/>
    </xf>
    <xf numFmtId="174" fontId="1" fillId="35" borderId="15" xfId="0" applyNumberFormat="1" applyFont="1" applyFill="1" applyBorder="1" applyAlignment="1">
      <alignment horizontal="center"/>
    </xf>
    <xf numFmtId="174" fontId="8" fillId="0" borderId="20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3" fillId="6" borderId="14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1"/>
  <sheetViews>
    <sheetView tabSelected="1" zoomScalePageLayoutView="0" workbookViewId="0" topLeftCell="A1">
      <selection activeCell="D40" sqref="D40"/>
    </sheetView>
  </sheetViews>
  <sheetFormatPr defaultColWidth="9.00390625" defaultRowHeight="12.75"/>
  <sheetData>
    <row r="2" spans="1:17" ht="15.7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2"/>
      <c r="B4" s="63"/>
      <c r="C4" s="63"/>
      <c r="D4" s="63"/>
      <c r="E4" s="64"/>
      <c r="F4" s="65" t="s">
        <v>24</v>
      </c>
      <c r="G4" s="66"/>
      <c r="H4" s="66"/>
      <c r="I4" s="66"/>
      <c r="J4" s="66"/>
      <c r="K4" s="66"/>
      <c r="L4" s="66"/>
      <c r="M4" s="66"/>
      <c r="N4" s="66"/>
      <c r="O4" s="66"/>
      <c r="P4" s="67"/>
      <c r="Q4" s="3"/>
    </row>
    <row r="5" spans="1:17" ht="12.75">
      <c r="A5" s="9"/>
      <c r="B5" s="68" t="s">
        <v>25</v>
      </c>
      <c r="C5" s="69"/>
      <c r="D5" s="69"/>
      <c r="E5" s="70"/>
      <c r="F5" s="71" t="s">
        <v>4</v>
      </c>
      <c r="G5" s="72"/>
      <c r="H5" s="72"/>
      <c r="I5" s="72"/>
      <c r="J5" s="72"/>
      <c r="K5" s="72"/>
      <c r="L5" s="72"/>
      <c r="M5" s="72"/>
      <c r="N5" s="75" t="s">
        <v>26</v>
      </c>
      <c r="O5" s="76"/>
      <c r="P5" s="79" t="s">
        <v>27</v>
      </c>
      <c r="Q5" s="53" t="s">
        <v>16</v>
      </c>
    </row>
    <row r="6" spans="1:17" ht="12.75">
      <c r="A6" s="10"/>
      <c r="B6" s="56" t="s">
        <v>28</v>
      </c>
      <c r="C6" s="56" t="s">
        <v>23</v>
      </c>
      <c r="D6" s="56" t="s">
        <v>56</v>
      </c>
      <c r="E6" s="73" t="s">
        <v>10</v>
      </c>
      <c r="F6" s="58" t="s">
        <v>29</v>
      </c>
      <c r="G6" s="58" t="s">
        <v>62</v>
      </c>
      <c r="H6" s="58" t="s">
        <v>30</v>
      </c>
      <c r="I6" s="58" t="s">
        <v>31</v>
      </c>
      <c r="J6" s="58" t="s">
        <v>32</v>
      </c>
      <c r="K6" s="58" t="s">
        <v>64</v>
      </c>
      <c r="L6" s="82" t="s">
        <v>33</v>
      </c>
      <c r="M6" s="83"/>
      <c r="N6" s="77"/>
      <c r="O6" s="78"/>
      <c r="P6" s="80"/>
      <c r="Q6" s="54"/>
    </row>
    <row r="7" spans="1:17" ht="84">
      <c r="A7" s="12"/>
      <c r="B7" s="57"/>
      <c r="C7" s="57"/>
      <c r="D7" s="57"/>
      <c r="E7" s="74"/>
      <c r="F7" s="59"/>
      <c r="G7" s="59"/>
      <c r="H7" s="59"/>
      <c r="I7" s="59"/>
      <c r="J7" s="59"/>
      <c r="K7" s="59"/>
      <c r="L7" s="27" t="s">
        <v>57</v>
      </c>
      <c r="M7" s="27" t="s">
        <v>60</v>
      </c>
      <c r="N7" s="11" t="s">
        <v>34</v>
      </c>
      <c r="O7" s="11" t="s">
        <v>35</v>
      </c>
      <c r="P7" s="81"/>
      <c r="Q7" s="55"/>
    </row>
    <row r="8" spans="1:17" ht="12.75">
      <c r="A8" s="42" t="s">
        <v>58</v>
      </c>
      <c r="B8" s="41"/>
      <c r="C8" s="41"/>
      <c r="D8" s="41"/>
      <c r="E8" s="14">
        <v>19</v>
      </c>
      <c r="F8" s="44">
        <v>2</v>
      </c>
      <c r="G8" s="44">
        <v>1.4162594827071262</v>
      </c>
      <c r="H8" s="44">
        <v>3.4</v>
      </c>
      <c r="I8" s="44">
        <v>0</v>
      </c>
      <c r="J8" s="44">
        <v>2.5794743444238692</v>
      </c>
      <c r="K8" s="44">
        <v>3.6</v>
      </c>
      <c r="L8" s="44">
        <v>0</v>
      </c>
      <c r="M8" s="44">
        <v>0.7</v>
      </c>
      <c r="N8" s="45">
        <v>1</v>
      </c>
      <c r="O8" s="45">
        <v>1</v>
      </c>
      <c r="P8" s="46">
        <v>3.3</v>
      </c>
      <c r="Q8" s="46">
        <f>SUM(F8:P8)</f>
        <v>18.995733827130994</v>
      </c>
    </row>
    <row r="9" spans="1:17" ht="24">
      <c r="A9" s="97" t="s">
        <v>36</v>
      </c>
      <c r="B9" s="98"/>
      <c r="C9" s="98"/>
      <c r="D9" s="99"/>
      <c r="E9" s="37">
        <v>1674.1</v>
      </c>
      <c r="F9" s="82" t="s">
        <v>37</v>
      </c>
      <c r="G9" s="100"/>
      <c r="H9" s="100"/>
      <c r="I9" s="100"/>
      <c r="J9" s="100"/>
      <c r="K9" s="100"/>
      <c r="L9" s="100"/>
      <c r="M9" s="83"/>
      <c r="N9" s="84" t="s">
        <v>38</v>
      </c>
      <c r="O9" s="85"/>
      <c r="P9" s="13" t="s">
        <v>39</v>
      </c>
      <c r="Q9" s="13"/>
    </row>
    <row r="10" spans="1:17" ht="12.75">
      <c r="A10" s="86" t="s">
        <v>40</v>
      </c>
      <c r="B10" s="87"/>
      <c r="C10" s="87"/>
      <c r="D10" s="87"/>
      <c r="E10" s="88"/>
      <c r="F10" s="15">
        <f>F8*E9</f>
        <v>3348.2</v>
      </c>
      <c r="G10" s="15">
        <f>E9*G8</f>
        <v>2370.96</v>
      </c>
      <c r="H10" s="15">
        <f>E9*H8</f>
        <v>5691.94</v>
      </c>
      <c r="I10" s="15">
        <v>0</v>
      </c>
      <c r="J10" s="15">
        <f>E9*J8</f>
        <v>4318.297999999999</v>
      </c>
      <c r="K10" s="15">
        <f>E9*K8</f>
        <v>6026.76</v>
      </c>
      <c r="L10" s="15">
        <v>0</v>
      </c>
      <c r="M10" s="15">
        <f>E9*M8</f>
        <v>1171.87</v>
      </c>
      <c r="N10" s="15">
        <f>N8*E9</f>
        <v>1674.1</v>
      </c>
      <c r="O10" s="15">
        <f>O8*E9</f>
        <v>1674.1</v>
      </c>
      <c r="P10" s="15">
        <f>E9*P8</f>
        <v>5524.53</v>
      </c>
      <c r="Q10" s="15">
        <f>F10+G10+H10+I10+J10+K10+L10+M10+N10+O10+P10</f>
        <v>31800.75799999999</v>
      </c>
    </row>
    <row r="11" spans="1:17" ht="12.75">
      <c r="A11" s="89" t="s">
        <v>41</v>
      </c>
      <c r="B11" s="89"/>
      <c r="C11" s="89"/>
      <c r="D11" s="89"/>
      <c r="E11" s="90"/>
      <c r="F11" s="91" t="s">
        <v>42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</row>
    <row r="12" spans="1:17" ht="12.75">
      <c r="A12" s="94" t="s">
        <v>43</v>
      </c>
      <c r="B12" s="94"/>
      <c r="C12" s="94"/>
      <c r="D12" s="95"/>
      <c r="E12" s="36">
        <v>200066.31856000016</v>
      </c>
      <c r="F12" s="48"/>
      <c r="G12" s="49"/>
      <c r="H12" s="16"/>
      <c r="I12" s="49"/>
      <c r="J12" s="49"/>
      <c r="K12" s="49"/>
      <c r="L12" s="49"/>
      <c r="M12" s="49"/>
      <c r="N12" s="49"/>
      <c r="O12" s="49"/>
      <c r="P12" s="49"/>
      <c r="Q12" s="50"/>
    </row>
    <row r="13" spans="1:17" ht="12.75">
      <c r="A13" s="28"/>
      <c r="B13" s="96" t="s">
        <v>55</v>
      </c>
      <c r="C13" s="96"/>
      <c r="D13" s="29" t="s">
        <v>41</v>
      </c>
      <c r="E13" s="30" t="s">
        <v>22</v>
      </c>
      <c r="F13" s="48"/>
      <c r="G13" s="49"/>
      <c r="H13" s="16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12.75">
      <c r="A14" s="17" t="s">
        <v>44</v>
      </c>
      <c r="B14" s="101">
        <v>32784.22</v>
      </c>
      <c r="C14" s="102"/>
      <c r="D14" s="31">
        <v>23011.56</v>
      </c>
      <c r="E14" s="32"/>
      <c r="F14" s="18">
        <f>F8*E9</f>
        <v>3348.2</v>
      </c>
      <c r="G14" s="18">
        <v>2370.96</v>
      </c>
      <c r="H14" s="19">
        <f>H8*E9</f>
        <v>5691.94</v>
      </c>
      <c r="I14" s="18">
        <v>0</v>
      </c>
      <c r="J14" s="18">
        <v>4318.297999999999</v>
      </c>
      <c r="K14" s="18">
        <f>K8*E9</f>
        <v>6026.76</v>
      </c>
      <c r="L14" s="18">
        <v>1164.84</v>
      </c>
      <c r="M14" s="18">
        <v>0</v>
      </c>
      <c r="N14" s="33">
        <v>0</v>
      </c>
      <c r="O14" s="33">
        <v>0</v>
      </c>
      <c r="P14" s="18">
        <f>P8*E9</f>
        <v>5524.53</v>
      </c>
      <c r="Q14" s="20">
        <f aca="true" t="shared" si="0" ref="Q14:Q25">SUM(F14:P14)</f>
        <v>28445.527999999995</v>
      </c>
    </row>
    <row r="15" spans="1:17" ht="12.75">
      <c r="A15" s="17" t="s">
        <v>45</v>
      </c>
      <c r="B15" s="101">
        <v>32972.74</v>
      </c>
      <c r="C15" s="103"/>
      <c r="D15" s="31">
        <v>27743.31</v>
      </c>
      <c r="E15" s="32"/>
      <c r="F15" s="18">
        <v>3348.2</v>
      </c>
      <c r="G15" s="18">
        <v>2370.96</v>
      </c>
      <c r="H15" s="19">
        <v>5691.94</v>
      </c>
      <c r="I15" s="18">
        <v>0</v>
      </c>
      <c r="J15" s="18">
        <v>4318.297999999999</v>
      </c>
      <c r="K15" s="18">
        <v>6026.76</v>
      </c>
      <c r="L15" s="18">
        <v>5.21894</v>
      </c>
      <c r="M15" s="18">
        <v>0</v>
      </c>
      <c r="N15" s="33">
        <v>576</v>
      </c>
      <c r="O15" s="33">
        <v>0</v>
      </c>
      <c r="P15" s="18">
        <v>5524.53</v>
      </c>
      <c r="Q15" s="20">
        <f t="shared" si="0"/>
        <v>27861.906939999993</v>
      </c>
    </row>
    <row r="16" spans="1:17" ht="12.75">
      <c r="A16" s="17" t="s">
        <v>8</v>
      </c>
      <c r="B16" s="101">
        <v>31813.11</v>
      </c>
      <c r="C16" s="103"/>
      <c r="D16" s="31">
        <v>35035.36</v>
      </c>
      <c r="E16" s="32"/>
      <c r="F16" s="18">
        <v>3348.2</v>
      </c>
      <c r="G16" s="18">
        <v>2370.96</v>
      </c>
      <c r="H16" s="19">
        <v>5691.94</v>
      </c>
      <c r="I16" s="18">
        <v>0</v>
      </c>
      <c r="J16" s="18">
        <v>4318.297999999999</v>
      </c>
      <c r="K16" s="18">
        <v>6026.76</v>
      </c>
      <c r="L16" s="18">
        <v>1804.85106</v>
      </c>
      <c r="M16" s="18">
        <v>0</v>
      </c>
      <c r="N16" s="33">
        <v>0</v>
      </c>
      <c r="O16" s="33">
        <v>0</v>
      </c>
      <c r="P16" s="18">
        <v>5524.53</v>
      </c>
      <c r="Q16" s="20">
        <f t="shared" si="0"/>
        <v>29085.539059999996</v>
      </c>
    </row>
    <row r="17" spans="1:17" ht="12.75">
      <c r="A17" s="17" t="s">
        <v>46</v>
      </c>
      <c r="B17" s="101">
        <v>33612.74</v>
      </c>
      <c r="C17" s="103"/>
      <c r="D17" s="31">
        <v>31301.51</v>
      </c>
      <c r="E17" s="32"/>
      <c r="F17" s="18">
        <v>3348.2</v>
      </c>
      <c r="G17" s="18">
        <v>2370.96</v>
      </c>
      <c r="H17" s="19">
        <v>5691.94</v>
      </c>
      <c r="I17" s="18">
        <v>0</v>
      </c>
      <c r="J17" s="18">
        <v>4318.297999999999</v>
      </c>
      <c r="K17" s="18">
        <v>6026.76</v>
      </c>
      <c r="L17" s="18">
        <v>800.69046</v>
      </c>
      <c r="M17" s="18">
        <v>2080</v>
      </c>
      <c r="N17" s="33">
        <v>0</v>
      </c>
      <c r="O17" s="33">
        <v>0</v>
      </c>
      <c r="P17" s="18">
        <v>5524.53</v>
      </c>
      <c r="Q17" s="20">
        <f t="shared" si="0"/>
        <v>30161.378459999996</v>
      </c>
    </row>
    <row r="18" spans="1:17" ht="12.75">
      <c r="A18" s="17" t="s">
        <v>11</v>
      </c>
      <c r="B18" s="101">
        <v>32608.63</v>
      </c>
      <c r="C18" s="103"/>
      <c r="D18" s="31">
        <v>49329.61</v>
      </c>
      <c r="E18" s="32"/>
      <c r="F18" s="18">
        <v>3348.2</v>
      </c>
      <c r="G18" s="18">
        <v>2370.96</v>
      </c>
      <c r="H18" s="19">
        <v>5691.94</v>
      </c>
      <c r="I18" s="18">
        <v>0</v>
      </c>
      <c r="J18" s="18">
        <v>4318.297999999999</v>
      </c>
      <c r="K18" s="18">
        <v>6026.76</v>
      </c>
      <c r="L18" s="18">
        <v>1190.15814</v>
      </c>
      <c r="M18" s="18">
        <v>0</v>
      </c>
      <c r="N18" s="33">
        <v>6511</v>
      </c>
      <c r="O18" s="33">
        <v>1120</v>
      </c>
      <c r="P18" s="18">
        <v>5524.53</v>
      </c>
      <c r="Q18" s="20">
        <f t="shared" si="0"/>
        <v>36101.846139999994</v>
      </c>
    </row>
    <row r="19" spans="1:17" ht="12.75">
      <c r="A19" s="17" t="s">
        <v>12</v>
      </c>
      <c r="B19" s="101">
        <v>32998.02</v>
      </c>
      <c r="C19" s="103"/>
      <c r="D19" s="31">
        <v>27352.59</v>
      </c>
      <c r="E19" s="32"/>
      <c r="F19" s="18">
        <v>3348.2</v>
      </c>
      <c r="G19" s="18">
        <v>2370.96</v>
      </c>
      <c r="H19" s="19">
        <v>5691.94</v>
      </c>
      <c r="I19" s="18">
        <v>0</v>
      </c>
      <c r="J19" s="18">
        <v>4318.297999999999</v>
      </c>
      <c r="K19" s="18">
        <v>6026.76</v>
      </c>
      <c r="L19" s="18">
        <v>1297.46046</v>
      </c>
      <c r="M19" s="18">
        <f>21711+8090.3</f>
        <v>29801.3</v>
      </c>
      <c r="N19" s="33">
        <v>0</v>
      </c>
      <c r="O19" s="33">
        <v>0</v>
      </c>
      <c r="P19" s="18">
        <v>5524.53</v>
      </c>
      <c r="Q19" s="20">
        <f t="shared" si="0"/>
        <v>58379.44845999999</v>
      </c>
    </row>
    <row r="20" spans="1:17" ht="12.75">
      <c r="A20" s="17" t="s">
        <v>18</v>
      </c>
      <c r="B20" s="101">
        <v>33105.34</v>
      </c>
      <c r="C20" s="103"/>
      <c r="D20" s="31">
        <v>31927.35</v>
      </c>
      <c r="E20" s="32"/>
      <c r="F20" s="18">
        <v>3348.2</v>
      </c>
      <c r="G20" s="18">
        <v>2370.96</v>
      </c>
      <c r="H20" s="19">
        <v>5691.94</v>
      </c>
      <c r="I20" s="18">
        <v>0</v>
      </c>
      <c r="J20" s="18">
        <v>4318.297999999999</v>
      </c>
      <c r="K20" s="18">
        <v>6026.76</v>
      </c>
      <c r="L20" s="18">
        <v>1273.98094</v>
      </c>
      <c r="M20" s="18">
        <v>10540</v>
      </c>
      <c r="N20" s="33">
        <v>7153</v>
      </c>
      <c r="O20" s="33">
        <v>0</v>
      </c>
      <c r="P20" s="18">
        <v>5524.53</v>
      </c>
      <c r="Q20" s="20">
        <f t="shared" si="0"/>
        <v>46247.668939999996</v>
      </c>
    </row>
    <row r="21" spans="1:17" ht="12.75">
      <c r="A21" s="17" t="s">
        <v>0</v>
      </c>
      <c r="B21" s="101">
        <v>33081.9</v>
      </c>
      <c r="C21" s="103"/>
      <c r="D21" s="31">
        <v>29096.91</v>
      </c>
      <c r="E21" s="32"/>
      <c r="F21" s="18">
        <v>3348.2</v>
      </c>
      <c r="G21" s="18">
        <v>2370.96</v>
      </c>
      <c r="H21" s="19">
        <v>5691.94</v>
      </c>
      <c r="I21" s="18">
        <v>0</v>
      </c>
      <c r="J21" s="18">
        <v>4318.297999999999</v>
      </c>
      <c r="K21" s="18">
        <v>6026.76</v>
      </c>
      <c r="L21" s="18">
        <v>1130.58</v>
      </c>
      <c r="M21" s="18">
        <v>0</v>
      </c>
      <c r="N21" s="33">
        <v>0</v>
      </c>
      <c r="O21" s="33">
        <v>0</v>
      </c>
      <c r="P21" s="18">
        <v>5524.53</v>
      </c>
      <c r="Q21" s="20">
        <f t="shared" si="0"/>
        <v>28411.267999999996</v>
      </c>
    </row>
    <row r="22" spans="1:17" ht="12.75">
      <c r="A22" s="17" t="s">
        <v>47</v>
      </c>
      <c r="B22" s="101">
        <v>32938.42</v>
      </c>
      <c r="C22" s="103"/>
      <c r="D22" s="31">
        <v>29164.49</v>
      </c>
      <c r="E22" s="32"/>
      <c r="F22" s="18">
        <v>3348.2</v>
      </c>
      <c r="G22" s="18">
        <v>2370.96</v>
      </c>
      <c r="H22" s="19">
        <v>5691.94</v>
      </c>
      <c r="I22" s="18">
        <v>0</v>
      </c>
      <c r="J22" s="18">
        <v>4318.297999999999</v>
      </c>
      <c r="K22" s="18">
        <v>6026.76</v>
      </c>
      <c r="L22" s="18">
        <v>820.6240700000001</v>
      </c>
      <c r="M22" s="18">
        <v>0</v>
      </c>
      <c r="N22" s="33">
        <v>0</v>
      </c>
      <c r="O22" s="33">
        <v>0</v>
      </c>
      <c r="P22" s="18">
        <v>5524.53</v>
      </c>
      <c r="Q22" s="20">
        <f t="shared" si="0"/>
        <v>28101.312069999996</v>
      </c>
    </row>
    <row r="23" spans="1:17" ht="12.75">
      <c r="A23" s="17" t="s">
        <v>48</v>
      </c>
      <c r="B23" s="101">
        <v>32628.59</v>
      </c>
      <c r="C23" s="103"/>
      <c r="D23" s="31">
        <v>26734.69</v>
      </c>
      <c r="E23" s="32"/>
      <c r="F23" s="18">
        <v>3348.2</v>
      </c>
      <c r="G23" s="18">
        <v>2370.96</v>
      </c>
      <c r="H23" s="19">
        <v>5691.94</v>
      </c>
      <c r="I23" s="18">
        <v>0</v>
      </c>
      <c r="J23" s="18">
        <v>4318.297999999999</v>
      </c>
      <c r="K23" s="18">
        <v>6026.76</v>
      </c>
      <c r="L23" s="18">
        <v>0.9707000000000001</v>
      </c>
      <c r="M23" s="18">
        <v>0</v>
      </c>
      <c r="N23" s="33">
        <v>0</v>
      </c>
      <c r="O23" s="33">
        <v>0</v>
      </c>
      <c r="P23" s="18">
        <v>5524.53</v>
      </c>
      <c r="Q23" s="20">
        <f t="shared" si="0"/>
        <v>27281.658699999996</v>
      </c>
    </row>
    <row r="24" spans="1:17" ht="12.75">
      <c r="A24" s="17" t="s">
        <v>49</v>
      </c>
      <c r="B24" s="101">
        <v>31808.93</v>
      </c>
      <c r="C24" s="103"/>
      <c r="D24" s="31">
        <v>29681.11</v>
      </c>
      <c r="E24" s="32"/>
      <c r="F24" s="18">
        <v>3348.2</v>
      </c>
      <c r="G24" s="18">
        <v>2370.96</v>
      </c>
      <c r="H24" s="19">
        <v>5691.94</v>
      </c>
      <c r="I24" s="18">
        <v>0</v>
      </c>
      <c r="J24" s="18">
        <v>4318.297999999999</v>
      </c>
      <c r="K24" s="18">
        <v>6026.76</v>
      </c>
      <c r="L24" s="18">
        <v>1616.57523</v>
      </c>
      <c r="M24" s="18">
        <v>11730.76</v>
      </c>
      <c r="N24" s="33">
        <v>0</v>
      </c>
      <c r="O24" s="33">
        <v>0</v>
      </c>
      <c r="P24" s="18">
        <v>5524.53</v>
      </c>
      <c r="Q24" s="20">
        <f t="shared" si="0"/>
        <v>40628.02322999999</v>
      </c>
    </row>
    <row r="25" spans="1:17" ht="12.75">
      <c r="A25" s="17" t="s">
        <v>50</v>
      </c>
      <c r="B25" s="101">
        <v>33424.42</v>
      </c>
      <c r="C25" s="103"/>
      <c r="D25" s="31">
        <v>27645.08</v>
      </c>
      <c r="E25" s="32"/>
      <c r="F25" s="18">
        <v>3348.2</v>
      </c>
      <c r="G25" s="18">
        <v>2370.96</v>
      </c>
      <c r="H25" s="19">
        <v>5691.94</v>
      </c>
      <c r="I25" s="18">
        <v>0</v>
      </c>
      <c r="J25" s="18">
        <v>4318.297999999999</v>
      </c>
      <c r="K25" s="18">
        <v>6026.76</v>
      </c>
      <c r="L25" s="18">
        <v>402.62923</v>
      </c>
      <c r="M25" s="18">
        <f>9470+1762.38</f>
        <v>11232.380000000001</v>
      </c>
      <c r="N25" s="33">
        <v>0</v>
      </c>
      <c r="O25" s="33">
        <v>0</v>
      </c>
      <c r="P25" s="18">
        <v>5524.53</v>
      </c>
      <c r="Q25" s="20">
        <f t="shared" si="0"/>
        <v>38915.69722999999</v>
      </c>
    </row>
    <row r="26" spans="1:17" ht="12.75">
      <c r="A26" s="21" t="s">
        <v>10</v>
      </c>
      <c r="B26" s="104">
        <f>SUM(B14:B25)</f>
        <v>393777.06</v>
      </c>
      <c r="C26" s="105"/>
      <c r="D26" s="34">
        <f>SUM(D14:D25)</f>
        <v>368023.57</v>
      </c>
      <c r="E26" s="22"/>
      <c r="F26" s="22">
        <f aca="true" t="shared" si="1" ref="F26:Q26">SUM(F14:F25)</f>
        <v>40178.399999999994</v>
      </c>
      <c r="G26" s="22">
        <f t="shared" si="1"/>
        <v>28451.519999999993</v>
      </c>
      <c r="H26" s="22">
        <f t="shared" si="1"/>
        <v>68303.28000000001</v>
      </c>
      <c r="I26" s="22">
        <f t="shared" si="1"/>
        <v>0</v>
      </c>
      <c r="J26" s="22">
        <f t="shared" si="1"/>
        <v>51819.57599999997</v>
      </c>
      <c r="K26" s="22">
        <f t="shared" si="1"/>
        <v>72321.12000000001</v>
      </c>
      <c r="L26" s="22">
        <f t="shared" si="1"/>
        <v>11508.57923</v>
      </c>
      <c r="M26" s="22">
        <f t="shared" si="1"/>
        <v>65384.44</v>
      </c>
      <c r="N26" s="34">
        <f t="shared" si="1"/>
        <v>14240</v>
      </c>
      <c r="O26" s="34">
        <f t="shared" si="1"/>
        <v>1120</v>
      </c>
      <c r="P26" s="34">
        <f t="shared" si="1"/>
        <v>66294.36</v>
      </c>
      <c r="Q26" s="23">
        <f t="shared" si="1"/>
        <v>419621.2752299999</v>
      </c>
    </row>
    <row r="27" spans="1:17" ht="12.75">
      <c r="A27" s="2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 t="s">
        <v>21</v>
      </c>
      <c r="P27" s="106">
        <f>SUM(E12+D26-Q26)</f>
        <v>148468.6133300002</v>
      </c>
      <c r="Q27" s="106"/>
    </row>
    <row r="28" spans="1:3" ht="12.75">
      <c r="A28" s="43" t="s">
        <v>9</v>
      </c>
      <c r="B28">
        <v>2080</v>
      </c>
      <c r="C28" t="s">
        <v>74</v>
      </c>
    </row>
    <row r="29" spans="1:16" ht="12.75">
      <c r="A29" s="43" t="s">
        <v>12</v>
      </c>
      <c r="B29">
        <v>21711</v>
      </c>
      <c r="C29" t="s">
        <v>78</v>
      </c>
      <c r="I29" s="39" t="s">
        <v>6</v>
      </c>
      <c r="J29" s="39">
        <v>0</v>
      </c>
      <c r="K29" s="39" t="s">
        <v>19</v>
      </c>
      <c r="L29" s="39">
        <v>1164.84</v>
      </c>
      <c r="M29" s="39" t="s">
        <v>61</v>
      </c>
      <c r="O29" s="35"/>
      <c r="P29" s="1"/>
    </row>
    <row r="30" spans="1:13" ht="12.75">
      <c r="A30" s="43"/>
      <c r="B30">
        <v>8090.3</v>
      </c>
      <c r="C30" s="2" t="s">
        <v>51</v>
      </c>
      <c r="D30" s="6"/>
      <c r="I30" s="39" t="s">
        <v>7</v>
      </c>
      <c r="J30" s="39">
        <v>0</v>
      </c>
      <c r="K30" s="39" t="s">
        <v>19</v>
      </c>
      <c r="L30" s="39">
        <v>5.21894</v>
      </c>
      <c r="M30" s="39" t="s">
        <v>61</v>
      </c>
    </row>
    <row r="31" spans="1:17" ht="12.75">
      <c r="A31" s="43" t="s">
        <v>18</v>
      </c>
      <c r="B31">
        <v>10540</v>
      </c>
      <c r="C31" t="s">
        <v>51</v>
      </c>
      <c r="I31" s="39" t="s">
        <v>8</v>
      </c>
      <c r="J31" s="39">
        <v>0</v>
      </c>
      <c r="K31" s="39" t="s">
        <v>19</v>
      </c>
      <c r="L31" s="39">
        <v>1804.85106</v>
      </c>
      <c r="M31" s="39" t="s">
        <v>61</v>
      </c>
      <c r="O31" s="35"/>
      <c r="P31" s="6"/>
      <c r="Q31" s="6"/>
    </row>
    <row r="32" spans="1:13" ht="12.75">
      <c r="A32" s="43" t="s">
        <v>3</v>
      </c>
      <c r="B32">
        <v>11730.76</v>
      </c>
      <c r="C32" t="s">
        <v>79</v>
      </c>
      <c r="I32" s="39" t="s">
        <v>9</v>
      </c>
      <c r="J32" s="39">
        <v>0</v>
      </c>
      <c r="K32" s="39" t="s">
        <v>19</v>
      </c>
      <c r="L32" s="39">
        <v>800.69046</v>
      </c>
      <c r="M32" s="39" t="s">
        <v>61</v>
      </c>
    </row>
    <row r="33" spans="1:13" ht="12.75">
      <c r="A33" s="43" t="s">
        <v>5</v>
      </c>
      <c r="B33">
        <v>1762.38</v>
      </c>
      <c r="C33" s="52" t="s">
        <v>80</v>
      </c>
      <c r="F33" s="35"/>
      <c r="I33" s="39" t="s">
        <v>11</v>
      </c>
      <c r="J33" s="39">
        <v>0</v>
      </c>
      <c r="K33" s="39" t="s">
        <v>19</v>
      </c>
      <c r="L33" s="39">
        <v>1190.15814</v>
      </c>
      <c r="M33" s="39" t="s">
        <v>61</v>
      </c>
    </row>
    <row r="34" spans="2:13" ht="12.75">
      <c r="B34">
        <v>9470</v>
      </c>
      <c r="C34" t="s">
        <v>81</v>
      </c>
      <c r="I34" s="39" t="s">
        <v>12</v>
      </c>
      <c r="J34" s="39">
        <v>0</v>
      </c>
      <c r="K34" s="39" t="s">
        <v>19</v>
      </c>
      <c r="L34" s="39">
        <v>1297.46046</v>
      </c>
      <c r="M34" s="39" t="s">
        <v>61</v>
      </c>
    </row>
    <row r="35" spans="9:13" ht="12.75">
      <c r="I35" s="39" t="s">
        <v>18</v>
      </c>
      <c r="J35" s="39">
        <v>0</v>
      </c>
      <c r="K35" s="39" t="s">
        <v>19</v>
      </c>
      <c r="L35" s="39">
        <v>1273.98094</v>
      </c>
      <c r="M35" s="39" t="s">
        <v>61</v>
      </c>
    </row>
    <row r="36" spans="9:13" ht="12.75">
      <c r="I36" s="39" t="s">
        <v>0</v>
      </c>
      <c r="J36" s="39">
        <v>0</v>
      </c>
      <c r="K36" s="39" t="s">
        <v>19</v>
      </c>
      <c r="L36" s="39">
        <v>1130.58</v>
      </c>
      <c r="M36" s="39" t="s">
        <v>61</v>
      </c>
    </row>
    <row r="37" spans="4:13" ht="12.75">
      <c r="D37" s="24"/>
      <c r="I37" s="39" t="s">
        <v>1</v>
      </c>
      <c r="J37" s="39">
        <v>0</v>
      </c>
      <c r="K37" s="39" t="s">
        <v>19</v>
      </c>
      <c r="L37" s="39">
        <v>820.6240700000001</v>
      </c>
      <c r="M37" s="39" t="s">
        <v>61</v>
      </c>
    </row>
    <row r="38" spans="9:13" ht="12.75">
      <c r="I38" s="39" t="s">
        <v>2</v>
      </c>
      <c r="J38" s="39">
        <v>0</v>
      </c>
      <c r="K38" s="39" t="s">
        <v>19</v>
      </c>
      <c r="L38" s="39">
        <v>0.9707000000000001</v>
      </c>
      <c r="M38" s="39" t="s">
        <v>61</v>
      </c>
    </row>
    <row r="39" spans="9:13" ht="12.75">
      <c r="I39" s="39" t="s">
        <v>3</v>
      </c>
      <c r="J39" s="39">
        <v>0</v>
      </c>
      <c r="K39" s="39" t="s">
        <v>19</v>
      </c>
      <c r="L39" s="39">
        <v>1616.57523</v>
      </c>
      <c r="M39" s="39" t="s">
        <v>61</v>
      </c>
    </row>
    <row r="40" spans="9:15" ht="12.75">
      <c r="I40" s="39" t="s">
        <v>5</v>
      </c>
      <c r="J40" s="39">
        <v>0</v>
      </c>
      <c r="K40" s="39" t="s">
        <v>19</v>
      </c>
      <c r="L40" s="39">
        <v>402.62923</v>
      </c>
      <c r="M40" s="39" t="s">
        <v>61</v>
      </c>
      <c r="O40" s="35"/>
    </row>
    <row r="41" ht="12.75">
      <c r="L41" s="47"/>
    </row>
  </sheetData>
  <sheetProtection/>
  <mergeCells count="42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Q22"/>
  <sheetViews>
    <sheetView zoomScalePageLayoutView="0" workbookViewId="0" topLeftCell="A1">
      <selection activeCell="D29" sqref="D29"/>
    </sheetView>
  </sheetViews>
  <sheetFormatPr defaultColWidth="9.00390625" defaultRowHeight="12.75"/>
  <sheetData>
    <row r="3" spans="1:17" ht="12.75">
      <c r="A3" s="115" t="s">
        <v>69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2.75">
      <c r="A4" s="116" t="s">
        <v>13</v>
      </c>
      <c r="B4" s="117"/>
      <c r="C4" s="118"/>
      <c r="D4" s="116"/>
      <c r="E4" s="117"/>
      <c r="F4" s="117"/>
      <c r="G4" s="117"/>
      <c r="H4" s="117"/>
      <c r="I4" s="117"/>
      <c r="J4" s="117"/>
      <c r="K4" s="117"/>
      <c r="L4" s="117"/>
      <c r="M4" s="118"/>
      <c r="N4" s="3" t="s">
        <v>14</v>
      </c>
      <c r="O4" s="3" t="s">
        <v>15</v>
      </c>
      <c r="P4" s="65" t="s">
        <v>20</v>
      </c>
      <c r="Q4" s="67"/>
    </row>
    <row r="5" spans="1:17" ht="27.75" customHeight="1">
      <c r="A5" s="107" t="s">
        <v>7</v>
      </c>
      <c r="B5" s="108"/>
      <c r="C5" s="109"/>
      <c r="D5" s="110" t="s">
        <v>59</v>
      </c>
      <c r="E5" s="111"/>
      <c r="F5" s="111"/>
      <c r="G5" s="111"/>
      <c r="H5" s="111"/>
      <c r="I5" s="111"/>
      <c r="J5" s="111"/>
      <c r="K5" s="111"/>
      <c r="L5" s="111"/>
      <c r="M5" s="112"/>
      <c r="N5" s="4" t="s">
        <v>63</v>
      </c>
      <c r="O5" s="5">
        <v>0.01</v>
      </c>
      <c r="P5" s="113" t="s">
        <v>71</v>
      </c>
      <c r="Q5" s="114"/>
    </row>
    <row r="6" spans="1:17" ht="12.75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 t="s">
        <v>17</v>
      </c>
      <c r="Q6" s="38">
        <v>0.576</v>
      </c>
    </row>
    <row r="7" spans="1:17" ht="27" customHeight="1">
      <c r="A7" s="107" t="s">
        <v>11</v>
      </c>
      <c r="B7" s="108"/>
      <c r="C7" s="109"/>
      <c r="D7" s="110" t="s">
        <v>67</v>
      </c>
      <c r="E7" s="111"/>
      <c r="F7" s="111"/>
      <c r="G7" s="111"/>
      <c r="H7" s="111"/>
      <c r="I7" s="111"/>
      <c r="J7" s="111"/>
      <c r="K7" s="111"/>
      <c r="L7" s="111"/>
      <c r="M7" s="112"/>
      <c r="N7" s="4" t="s">
        <v>68</v>
      </c>
      <c r="O7" s="5">
        <v>0.2</v>
      </c>
      <c r="P7" s="113" t="s">
        <v>72</v>
      </c>
      <c r="Q7" s="114"/>
    </row>
    <row r="8" spans="1:17" ht="27" customHeight="1">
      <c r="A8" s="107"/>
      <c r="B8" s="108"/>
      <c r="C8" s="109"/>
      <c r="D8" s="110" t="s">
        <v>73</v>
      </c>
      <c r="E8" s="111"/>
      <c r="F8" s="111"/>
      <c r="G8" s="111"/>
      <c r="H8" s="111"/>
      <c r="I8" s="111"/>
      <c r="J8" s="111"/>
      <c r="K8" s="111"/>
      <c r="L8" s="111"/>
      <c r="M8" s="112"/>
      <c r="N8" s="4" t="s">
        <v>66</v>
      </c>
      <c r="O8" s="5">
        <v>0.033</v>
      </c>
      <c r="P8" s="113"/>
      <c r="Q8" s="114"/>
    </row>
    <row r="9" spans="1:17" ht="12.75">
      <c r="A9" s="8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17</v>
      </c>
      <c r="Q9" s="8">
        <v>6.511</v>
      </c>
    </row>
    <row r="10" spans="1:17" ht="36.75" customHeight="1">
      <c r="A10" s="107" t="s">
        <v>11</v>
      </c>
      <c r="B10" s="108"/>
      <c r="C10" s="109"/>
      <c r="D10" s="110" t="s">
        <v>76</v>
      </c>
      <c r="E10" s="111"/>
      <c r="F10" s="111"/>
      <c r="G10" s="111"/>
      <c r="H10" s="111"/>
      <c r="I10" s="111"/>
      <c r="J10" s="111"/>
      <c r="K10" s="111"/>
      <c r="L10" s="111"/>
      <c r="M10" s="112"/>
      <c r="N10" s="4" t="s">
        <v>77</v>
      </c>
      <c r="O10" s="5">
        <v>0.007</v>
      </c>
      <c r="P10" s="113" t="s">
        <v>75</v>
      </c>
      <c r="Q10" s="114"/>
    </row>
    <row r="11" spans="1:17" ht="12.75">
      <c r="A11" s="8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17</v>
      </c>
      <c r="Q11" s="51">
        <v>1.12</v>
      </c>
    </row>
    <row r="12" spans="1:17" ht="40.5" customHeight="1">
      <c r="A12" s="107" t="s">
        <v>18</v>
      </c>
      <c r="B12" s="108"/>
      <c r="C12" s="109"/>
      <c r="D12" s="110" t="s">
        <v>65</v>
      </c>
      <c r="E12" s="111"/>
      <c r="F12" s="111"/>
      <c r="G12" s="111"/>
      <c r="H12" s="111"/>
      <c r="I12" s="111"/>
      <c r="J12" s="111"/>
      <c r="K12" s="111"/>
      <c r="L12" s="111"/>
      <c r="M12" s="112"/>
      <c r="N12" s="4" t="s">
        <v>66</v>
      </c>
      <c r="O12" s="5">
        <v>2.2</v>
      </c>
      <c r="P12" s="113"/>
      <c r="Q12" s="114"/>
    </row>
    <row r="13" spans="1:17" ht="12.75">
      <c r="A13" s="40" t="s">
        <v>16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 t="s">
        <v>17</v>
      </c>
      <c r="Q13" s="40">
        <v>7.153</v>
      </c>
    </row>
    <row r="17" spans="5:14" ht="12.75">
      <c r="E17" s="7" t="s">
        <v>52</v>
      </c>
      <c r="F17" s="7"/>
      <c r="G17" s="7"/>
      <c r="H17" s="7"/>
      <c r="I17" s="7"/>
      <c r="J17" s="7"/>
      <c r="K17" s="7"/>
      <c r="L17" s="7"/>
      <c r="M17" s="7"/>
      <c r="N17" s="7"/>
    </row>
    <row r="18" spans="5:14" ht="12.75"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5:14" ht="12.75"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5:14" ht="12.75">
      <c r="E20" s="7" t="s">
        <v>53</v>
      </c>
      <c r="F20" s="7" t="s">
        <v>54</v>
      </c>
      <c r="G20" s="7"/>
      <c r="H20" s="7"/>
      <c r="I20" s="7"/>
      <c r="J20" s="7"/>
      <c r="K20" s="7"/>
      <c r="L20" s="7"/>
      <c r="M20" s="7"/>
      <c r="N20" s="7"/>
    </row>
    <row r="21" spans="5:14" ht="12.75"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5:14" ht="12.75"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9">
    <mergeCell ref="A10:C10"/>
    <mergeCell ref="D10:M10"/>
    <mergeCell ref="P10:Q10"/>
    <mergeCell ref="A7:C7"/>
    <mergeCell ref="D7:M7"/>
    <mergeCell ref="P7:Q7"/>
    <mergeCell ref="A8:C8"/>
    <mergeCell ref="D8:M8"/>
    <mergeCell ref="P8:Q8"/>
    <mergeCell ref="A12:C12"/>
    <mergeCell ref="D12:M12"/>
    <mergeCell ref="P12:Q12"/>
    <mergeCell ref="A3:Q3"/>
    <mergeCell ref="A4:C4"/>
    <mergeCell ref="D4:M4"/>
    <mergeCell ref="P4:Q4"/>
    <mergeCell ref="A5:C5"/>
    <mergeCell ref="D5:M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2022-10-18T07:36:50Z</cp:lastPrinted>
  <dcterms:created xsi:type="dcterms:W3CDTF">2007-02-04T12:22:59Z</dcterms:created>
  <dcterms:modified xsi:type="dcterms:W3CDTF">2024-02-13T07:21:49Z</dcterms:modified>
  <cp:category/>
  <cp:version/>
  <cp:contentType/>
  <cp:contentStatus/>
</cp:coreProperties>
</file>