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225" windowHeight="4815" tabRatio="609" activeTab="0"/>
  </bookViews>
  <sheets>
    <sheet name="2023" sheetId="1" r:id="rId1"/>
    <sheet name="работы 2023 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1422,90-покос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1422,90-покос
5150-линолеум</t>
        </r>
      </text>
    </comment>
    <comment ref="M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2400-опиловка 3х веток
4990,66-погрузка и вывоз мусора</t>
        </r>
      </text>
    </comment>
    <comment ref="M25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1405,36-технич.обслуживание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<sst xmlns="http://schemas.openxmlformats.org/spreadsheetml/2006/main" count="72" uniqueCount="63">
  <si>
    <t>Содержание</t>
  </si>
  <si>
    <t>ремонт</t>
  </si>
  <si>
    <t>итого</t>
  </si>
  <si>
    <t>май</t>
  </si>
  <si>
    <t>июнь</t>
  </si>
  <si>
    <t>Месяц</t>
  </si>
  <si>
    <t>ед. изм.</t>
  </si>
  <si>
    <t>кол-во</t>
  </si>
  <si>
    <t>ИТОГО</t>
  </si>
  <si>
    <t>июль</t>
  </si>
  <si>
    <t>август</t>
  </si>
  <si>
    <t>ноябрь</t>
  </si>
  <si>
    <t>декабрь</t>
  </si>
  <si>
    <t>март</t>
  </si>
  <si>
    <t>Место провед-я работ</t>
  </si>
  <si>
    <t>тыс.руб.</t>
  </si>
  <si>
    <t>ИТОГО: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</si>
  <si>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</si>
  <si>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</si>
  <si>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</si>
  <si>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</si>
  <si>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</si>
  <si>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</si>
  <si>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</si>
  <si>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</si>
  <si>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</si>
  <si>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</si>
  <si>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</si>
  <si>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</si>
  <si>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</si>
  <si>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</si>
  <si>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</si>
  <si>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</si>
  <si>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</si>
  <si>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</si>
  <si>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</si>
  <si>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</si>
  <si>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</si>
  <si>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</si>
  <si>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</si>
  <si>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</si>
  <si>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</si>
  <si>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</si>
  <si>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</si>
  <si>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</si>
  <si>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</si>
  <si>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</si>
  <si>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</si>
  <si>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</si>
  <si>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</si>
  <si>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</si>
  <si>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</si>
  <si>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</si>
  <si>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погрузка и вывоз мусора</t>
  </si>
  <si>
    <t>Гидравлическое испытание трубопроводов систем отопления, водопровода и горячего водоснабжения диаметром: до 50 мм</t>
  </si>
  <si>
    <t>Работы по уборке придомовой территории</t>
  </si>
  <si>
    <t>общехозяйственные расходы</t>
  </si>
  <si>
    <t>100 м трубопровода</t>
  </si>
  <si>
    <t>Перечень выполненных работ по сметам за 2023 год по дому Пушкина 33</t>
  </si>
  <si>
    <t>Информация о доходах и расходах по дому __Пушкина 33__на 2023год.</t>
  </si>
  <si>
    <t>линолеум</t>
  </si>
  <si>
    <t>опиловка 3х веток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</si>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</sst>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#,##0.0_р_."/>
    <numFmt numFmtId="177" formatCode="#,##0_р_."/>
    <numFmt numFmtId="178" formatCode="#,##0.0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#,##0&quot;р.&quot;"/>
    <numFmt numFmtId="18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Fill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6" fillId="32" borderId="11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4" fontId="2" fillId="13" borderId="10" xfId="0" applyNumberFormat="1" applyFont="1" applyFill="1" applyBorder="1" applyAlignment="1">
      <alignment/>
    </xf>
    <xf numFmtId="174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4" fontId="8" fillId="35" borderId="10" xfId="0" applyNumberFormat="1" applyFont="1" applyFill="1" applyBorder="1" applyAlignment="1">
      <alignment/>
    </xf>
    <xf numFmtId="174" fontId="2" fillId="9" borderId="10" xfId="0" applyNumberFormat="1" applyFont="1" applyFill="1" applyBorder="1" applyAlignment="1">
      <alignment/>
    </xf>
    <xf numFmtId="174" fontId="8" fillId="7" borderId="10" xfId="0" applyNumberFormat="1" applyFont="1" applyFill="1" applyBorder="1" applyAlignment="1">
      <alignment/>
    </xf>
    <xf numFmtId="174" fontId="8" fillId="34" borderId="10" xfId="0" applyNumberFormat="1" applyFont="1" applyFill="1" applyBorder="1" applyAlignment="1">
      <alignment/>
    </xf>
    <xf numFmtId="17" fontId="4" fillId="33" borderId="0" xfId="0" applyNumberFormat="1" applyFont="1" applyFill="1" applyBorder="1" applyAlignment="1">
      <alignment horizontal="left"/>
    </xf>
    <xf numFmtId="0" fontId="3" fillId="36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34" borderId="16" xfId="0" applyNumberFormat="1" applyFont="1" applyFill="1" applyBorder="1" applyAlignment="1">
      <alignment wrapText="1"/>
    </xf>
    <xf numFmtId="2" fontId="2" fillId="34" borderId="14" xfId="0" applyNumberFormat="1" applyFont="1" applyFill="1" applyBorder="1" applyAlignment="1">
      <alignment horizontal="center" vertical="top"/>
    </xf>
    <xf numFmtId="2" fontId="2" fillId="34" borderId="17" xfId="0" applyNumberFormat="1" applyFont="1" applyFill="1" applyBorder="1" applyAlignment="1">
      <alignment horizontal="center" vertical="top"/>
    </xf>
    <xf numFmtId="4" fontId="4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vertical="top" wrapText="1"/>
    </xf>
    <xf numFmtId="2" fontId="6" fillId="34" borderId="13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8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left" wrapText="1"/>
    </xf>
    <xf numFmtId="2" fontId="0" fillId="0" borderId="18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3" fillId="6" borderId="14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8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74" fontId="7" fillId="0" borderId="19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3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174" fontId="2" fillId="37" borderId="16" xfId="0" applyNumberFormat="1" applyFont="1" applyFill="1" applyBorder="1" applyAlignment="1">
      <alignment horizontal="center"/>
    </xf>
    <xf numFmtId="174" fontId="2" fillId="37" borderId="15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74" fontId="2" fillId="34" borderId="16" xfId="0" applyNumberFormat="1" applyFont="1" applyFill="1" applyBorder="1" applyAlignment="1">
      <alignment horizontal="center"/>
    </xf>
    <xf numFmtId="174" fontId="2" fillId="34" borderId="15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37" borderId="15" xfId="0" applyFill="1" applyBorder="1" applyAlignment="1">
      <alignment/>
    </xf>
    <xf numFmtId="0" fontId="3" fillId="32" borderId="18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0" fillId="13" borderId="18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34"/>
  <sheetViews>
    <sheetView tabSelected="1" zoomScalePageLayoutView="0" workbookViewId="0" topLeftCell="A1">
      <selection activeCell="H38" sqref="H38"/>
    </sheetView>
  </sheetViews>
  <sheetFormatPr defaultColWidth="9.00390625" defaultRowHeight="12.75"/>
  <sheetData>
    <row r="2" spans="1:17" ht="15.75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7" ht="12.75">
      <c r="A4" s="74"/>
      <c r="B4" s="104"/>
      <c r="C4" s="104"/>
      <c r="D4" s="104"/>
      <c r="E4" s="105"/>
      <c r="F4" s="55" t="s">
        <v>17</v>
      </c>
      <c r="G4" s="75"/>
      <c r="H4" s="75"/>
      <c r="I4" s="75"/>
      <c r="J4" s="75"/>
      <c r="K4" s="75"/>
      <c r="L4" s="75"/>
      <c r="M4" s="75"/>
      <c r="N4" s="75"/>
      <c r="O4" s="75"/>
      <c r="P4" s="56"/>
      <c r="Q4" s="1"/>
    </row>
    <row r="5" spans="1:17" ht="12.75">
      <c r="A5" s="4"/>
      <c r="B5" s="106" t="s">
        <v>18</v>
      </c>
      <c r="C5" s="107"/>
      <c r="D5" s="107"/>
      <c r="E5" s="108"/>
      <c r="F5" s="76" t="s">
        <v>0</v>
      </c>
      <c r="G5" s="77"/>
      <c r="H5" s="77"/>
      <c r="I5" s="77"/>
      <c r="J5" s="77"/>
      <c r="K5" s="77"/>
      <c r="L5" s="77"/>
      <c r="M5" s="77"/>
      <c r="N5" s="78" t="s">
        <v>19</v>
      </c>
      <c r="O5" s="79"/>
      <c r="P5" s="82" t="s">
        <v>20</v>
      </c>
      <c r="Q5" s="85" t="s">
        <v>8</v>
      </c>
    </row>
    <row r="6" spans="1:17" ht="12.75">
      <c r="A6" s="5"/>
      <c r="B6" s="68" t="s">
        <v>21</v>
      </c>
      <c r="C6" s="68" t="s">
        <v>1</v>
      </c>
      <c r="D6" s="68" t="s">
        <v>49</v>
      </c>
      <c r="E6" s="70" t="s">
        <v>2</v>
      </c>
      <c r="F6" s="66" t="s">
        <v>22</v>
      </c>
      <c r="G6" s="66" t="s">
        <v>55</v>
      </c>
      <c r="H6" s="66" t="s">
        <v>23</v>
      </c>
      <c r="I6" s="66" t="s">
        <v>24</v>
      </c>
      <c r="J6" s="66" t="s">
        <v>25</v>
      </c>
      <c r="K6" s="66" t="s">
        <v>56</v>
      </c>
      <c r="L6" s="58" t="s">
        <v>26</v>
      </c>
      <c r="M6" s="60"/>
      <c r="N6" s="80"/>
      <c r="O6" s="81"/>
      <c r="P6" s="83"/>
      <c r="Q6" s="86"/>
    </row>
    <row r="7" spans="1:17" ht="84">
      <c r="A7" s="7"/>
      <c r="B7" s="69"/>
      <c r="C7" s="69"/>
      <c r="D7" s="69"/>
      <c r="E7" s="71"/>
      <c r="F7" s="67"/>
      <c r="G7" s="67"/>
      <c r="H7" s="67"/>
      <c r="I7" s="67"/>
      <c r="J7" s="67"/>
      <c r="K7" s="67"/>
      <c r="L7" s="23" t="s">
        <v>50</v>
      </c>
      <c r="M7" s="23" t="s">
        <v>52</v>
      </c>
      <c r="N7" s="6" t="s">
        <v>27</v>
      </c>
      <c r="O7" s="6" t="s">
        <v>28</v>
      </c>
      <c r="P7" s="84"/>
      <c r="Q7" s="87"/>
    </row>
    <row r="8" spans="1:17" ht="12.75">
      <c r="A8" s="35" t="s">
        <v>51</v>
      </c>
      <c r="B8" s="36"/>
      <c r="C8" s="36"/>
      <c r="D8" s="37"/>
      <c r="E8" s="38">
        <v>18</v>
      </c>
      <c r="F8" s="39">
        <v>1.58</v>
      </c>
      <c r="G8" s="39">
        <v>6.01</v>
      </c>
      <c r="H8" s="39">
        <v>3.4</v>
      </c>
      <c r="I8" s="39">
        <v>0</v>
      </c>
      <c r="J8" s="39">
        <v>1.22</v>
      </c>
      <c r="K8" s="39">
        <v>3.6</v>
      </c>
      <c r="L8" s="39">
        <v>0</v>
      </c>
      <c r="M8" s="39">
        <v>0.19</v>
      </c>
      <c r="N8" s="40">
        <v>1</v>
      </c>
      <c r="O8" s="40">
        <v>1</v>
      </c>
      <c r="P8" s="41">
        <v>0</v>
      </c>
      <c r="Q8" s="41">
        <f>SUM(F8:P8)</f>
        <v>18</v>
      </c>
    </row>
    <row r="9" spans="1:17" ht="24">
      <c r="A9" s="95" t="s">
        <v>29</v>
      </c>
      <c r="B9" s="96"/>
      <c r="C9" s="96"/>
      <c r="D9" s="97"/>
      <c r="E9" s="9">
        <v>422.5</v>
      </c>
      <c r="F9" s="58" t="s">
        <v>30</v>
      </c>
      <c r="G9" s="59"/>
      <c r="H9" s="59"/>
      <c r="I9" s="59"/>
      <c r="J9" s="59"/>
      <c r="K9" s="59"/>
      <c r="L9" s="59"/>
      <c r="M9" s="60"/>
      <c r="N9" s="61" t="s">
        <v>31</v>
      </c>
      <c r="O9" s="62"/>
      <c r="P9" s="8" t="s">
        <v>32</v>
      </c>
      <c r="Q9" s="8"/>
    </row>
    <row r="10" spans="1:17" ht="12.75">
      <c r="A10" s="63" t="s">
        <v>33</v>
      </c>
      <c r="B10" s="64"/>
      <c r="C10" s="64"/>
      <c r="D10" s="64"/>
      <c r="E10" s="65"/>
      <c r="F10" s="10">
        <f>F8*E9</f>
        <v>667.5500000000001</v>
      </c>
      <c r="G10" s="10">
        <f>G8*E9</f>
        <v>2539.225</v>
      </c>
      <c r="H10" s="10">
        <f>H8*E9</f>
        <v>1436.5</v>
      </c>
      <c r="I10" s="10">
        <v>0</v>
      </c>
      <c r="J10" s="10">
        <f>J8*E9</f>
        <v>515.45</v>
      </c>
      <c r="K10" s="10">
        <f>K8*E9</f>
        <v>1521</v>
      </c>
      <c r="L10" s="10">
        <v>0</v>
      </c>
      <c r="M10" s="10">
        <f>M8*E9</f>
        <v>80.275</v>
      </c>
      <c r="N10" s="10">
        <f>N8*E9</f>
        <v>422.5</v>
      </c>
      <c r="O10" s="10">
        <f>O8*E9</f>
        <v>422.5</v>
      </c>
      <c r="P10" s="10">
        <v>0</v>
      </c>
      <c r="Q10" s="10">
        <f>SUM(F10:P10)</f>
        <v>7604.999999999999</v>
      </c>
    </row>
    <row r="11" spans="1:17" ht="12.75">
      <c r="A11" s="99" t="s">
        <v>34</v>
      </c>
      <c r="B11" s="99"/>
      <c r="C11" s="99"/>
      <c r="D11" s="99"/>
      <c r="E11" s="100"/>
      <c r="F11" s="57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</row>
    <row r="12" spans="1:17" ht="12.75">
      <c r="A12" s="90" t="s">
        <v>35</v>
      </c>
      <c r="B12" s="90"/>
      <c r="C12" s="90"/>
      <c r="D12" s="91"/>
      <c r="E12" s="11">
        <v>-43193.72400000003</v>
      </c>
      <c r="F12" s="42"/>
      <c r="G12" s="43"/>
      <c r="H12" s="12"/>
      <c r="I12" s="43"/>
      <c r="J12" s="43"/>
      <c r="K12" s="43"/>
      <c r="L12" s="43"/>
      <c r="M12" s="43"/>
      <c r="N12" s="43"/>
      <c r="O12" s="43"/>
      <c r="P12" s="43"/>
      <c r="Q12" s="44"/>
    </row>
    <row r="13" spans="1:17" ht="12.75">
      <c r="A13" s="24"/>
      <c r="B13" s="94" t="s">
        <v>47</v>
      </c>
      <c r="C13" s="94"/>
      <c r="D13" s="25" t="s">
        <v>34</v>
      </c>
      <c r="E13" s="26" t="s">
        <v>48</v>
      </c>
      <c r="F13" s="42"/>
      <c r="G13" s="43"/>
      <c r="H13" s="12"/>
      <c r="I13" s="43"/>
      <c r="J13" s="43"/>
      <c r="K13" s="43"/>
      <c r="L13" s="43"/>
      <c r="M13" s="43"/>
      <c r="N13" s="43"/>
      <c r="O13" s="43"/>
      <c r="P13" s="43"/>
      <c r="Q13" s="44"/>
    </row>
    <row r="14" spans="1:17" ht="12.75">
      <c r="A14" s="13" t="s">
        <v>36</v>
      </c>
      <c r="B14" s="88">
        <v>7605</v>
      </c>
      <c r="C14" s="98"/>
      <c r="D14" s="27">
        <v>3094.4</v>
      </c>
      <c r="E14" s="28"/>
      <c r="F14" s="14">
        <v>667.5500000000001</v>
      </c>
      <c r="G14" s="14">
        <v>2540.772</v>
      </c>
      <c r="H14" s="15">
        <v>1436.5</v>
      </c>
      <c r="I14" s="14">
        <v>0</v>
      </c>
      <c r="J14" s="14">
        <v>515.45</v>
      </c>
      <c r="K14" s="14">
        <v>1521</v>
      </c>
      <c r="L14" s="14">
        <v>0</v>
      </c>
      <c r="M14" s="14">
        <v>0</v>
      </c>
      <c r="N14" s="29">
        <v>0</v>
      </c>
      <c r="O14" s="29">
        <v>0</v>
      </c>
      <c r="P14" s="14">
        <v>0</v>
      </c>
      <c r="Q14" s="16">
        <f aca="true" t="shared" si="0" ref="Q14:Q25">SUM(F14:P14)</f>
        <v>6681.272</v>
      </c>
    </row>
    <row r="15" spans="1:17" ht="12.75">
      <c r="A15" s="13" t="s">
        <v>37</v>
      </c>
      <c r="B15" s="88">
        <v>7605</v>
      </c>
      <c r="C15" s="89"/>
      <c r="D15" s="27">
        <v>2190.8</v>
      </c>
      <c r="E15" s="28"/>
      <c r="F15" s="14">
        <v>667.5500000000001</v>
      </c>
      <c r="G15" s="14">
        <v>2540.772</v>
      </c>
      <c r="H15" s="15">
        <v>1436.5</v>
      </c>
      <c r="I15" s="14">
        <v>0</v>
      </c>
      <c r="J15" s="14">
        <v>515.45</v>
      </c>
      <c r="K15" s="14">
        <v>1521</v>
      </c>
      <c r="L15" s="14">
        <v>0</v>
      </c>
      <c r="M15" s="14">
        <v>0</v>
      </c>
      <c r="N15" s="29">
        <v>0</v>
      </c>
      <c r="O15" s="29">
        <v>0</v>
      </c>
      <c r="P15" s="14">
        <v>0</v>
      </c>
      <c r="Q15" s="16">
        <f t="shared" si="0"/>
        <v>6681.272</v>
      </c>
    </row>
    <row r="16" spans="1:17" ht="12.75">
      <c r="A16" s="13" t="s">
        <v>13</v>
      </c>
      <c r="B16" s="88">
        <v>7605</v>
      </c>
      <c r="C16" s="89"/>
      <c r="D16" s="27">
        <v>4923.2</v>
      </c>
      <c r="E16" s="28"/>
      <c r="F16" s="14">
        <v>667.5500000000001</v>
      </c>
      <c r="G16" s="14">
        <v>2540.772</v>
      </c>
      <c r="H16" s="15">
        <v>1436.5</v>
      </c>
      <c r="I16" s="14">
        <v>0</v>
      </c>
      <c r="J16" s="14">
        <v>515.45</v>
      </c>
      <c r="K16" s="14">
        <v>1521</v>
      </c>
      <c r="L16" s="14">
        <v>0</v>
      </c>
      <c r="M16" s="14">
        <v>0</v>
      </c>
      <c r="N16" s="29">
        <v>0</v>
      </c>
      <c r="O16" s="29">
        <v>0</v>
      </c>
      <c r="P16" s="14">
        <v>0</v>
      </c>
      <c r="Q16" s="16">
        <f t="shared" si="0"/>
        <v>6681.272</v>
      </c>
    </row>
    <row r="17" spans="1:17" ht="12.75">
      <c r="A17" s="13" t="s">
        <v>38</v>
      </c>
      <c r="B17" s="88">
        <v>7653.6</v>
      </c>
      <c r="C17" s="89"/>
      <c r="D17" s="27">
        <v>3101.6</v>
      </c>
      <c r="E17" s="28"/>
      <c r="F17" s="14">
        <v>667.5500000000001</v>
      </c>
      <c r="G17" s="14">
        <v>2540.772</v>
      </c>
      <c r="H17" s="15">
        <v>1436.5</v>
      </c>
      <c r="I17" s="14">
        <v>0</v>
      </c>
      <c r="J17" s="14">
        <v>515.45</v>
      </c>
      <c r="K17" s="14">
        <v>1521</v>
      </c>
      <c r="L17" s="14">
        <v>0</v>
      </c>
      <c r="M17" s="14">
        <v>0</v>
      </c>
      <c r="N17" s="29">
        <v>0</v>
      </c>
      <c r="O17" s="29">
        <v>0</v>
      </c>
      <c r="P17" s="14">
        <v>0</v>
      </c>
      <c r="Q17" s="16">
        <f t="shared" si="0"/>
        <v>6681.272</v>
      </c>
    </row>
    <row r="18" spans="1:17" ht="12.75">
      <c r="A18" s="13" t="s">
        <v>3</v>
      </c>
      <c r="B18" s="88">
        <v>7653.6</v>
      </c>
      <c r="C18" s="89"/>
      <c r="D18" s="27">
        <v>12190.8</v>
      </c>
      <c r="E18" s="28"/>
      <c r="F18" s="14">
        <v>667.5500000000001</v>
      </c>
      <c r="G18" s="14">
        <v>2540.772</v>
      </c>
      <c r="H18" s="15">
        <v>1436.5</v>
      </c>
      <c r="I18" s="14">
        <v>0</v>
      </c>
      <c r="J18" s="14">
        <v>515.45</v>
      </c>
      <c r="K18" s="14">
        <v>1521</v>
      </c>
      <c r="L18" s="14">
        <v>0</v>
      </c>
      <c r="M18" s="14">
        <v>0</v>
      </c>
      <c r="N18" s="29">
        <v>0</v>
      </c>
      <c r="O18" s="29">
        <v>0</v>
      </c>
      <c r="P18" s="14">
        <v>0</v>
      </c>
      <c r="Q18" s="16">
        <f t="shared" si="0"/>
        <v>6681.272</v>
      </c>
    </row>
    <row r="19" spans="1:17" ht="12.75">
      <c r="A19" s="13" t="s">
        <v>4</v>
      </c>
      <c r="B19" s="88">
        <v>7653.6</v>
      </c>
      <c r="C19" s="89"/>
      <c r="D19" s="27">
        <v>2190.8</v>
      </c>
      <c r="E19" s="28"/>
      <c r="F19" s="14">
        <v>667.5500000000001</v>
      </c>
      <c r="G19" s="14">
        <v>2540.772</v>
      </c>
      <c r="H19" s="15">
        <v>1436.5</v>
      </c>
      <c r="I19" s="14">
        <v>0</v>
      </c>
      <c r="J19" s="14">
        <v>515.45</v>
      </c>
      <c r="K19" s="14">
        <v>1521</v>
      </c>
      <c r="L19" s="14">
        <v>0</v>
      </c>
      <c r="M19" s="14">
        <v>1284.93</v>
      </c>
      <c r="N19" s="29">
        <v>0</v>
      </c>
      <c r="O19" s="29">
        <v>0</v>
      </c>
      <c r="P19" s="14">
        <v>0</v>
      </c>
      <c r="Q19" s="16">
        <f t="shared" si="0"/>
        <v>7966.202</v>
      </c>
    </row>
    <row r="20" spans="1:17" ht="12.75">
      <c r="A20" s="13" t="s">
        <v>9</v>
      </c>
      <c r="B20" s="88">
        <v>7653.6</v>
      </c>
      <c r="C20" s="89"/>
      <c r="D20" s="27">
        <v>2190.8</v>
      </c>
      <c r="E20" s="28"/>
      <c r="F20" s="14">
        <v>667.5500000000001</v>
      </c>
      <c r="G20" s="14">
        <v>2540.772</v>
      </c>
      <c r="H20" s="15">
        <v>1436.5</v>
      </c>
      <c r="I20" s="14">
        <v>0</v>
      </c>
      <c r="J20" s="14">
        <v>515.45</v>
      </c>
      <c r="K20" s="14">
        <v>1521</v>
      </c>
      <c r="L20" s="14">
        <v>0</v>
      </c>
      <c r="M20" s="14">
        <v>1422.9</v>
      </c>
      <c r="N20" s="29">
        <v>2932</v>
      </c>
      <c r="O20" s="29">
        <v>0</v>
      </c>
      <c r="P20" s="14">
        <v>0</v>
      </c>
      <c r="Q20" s="16">
        <f t="shared" si="0"/>
        <v>11036.172</v>
      </c>
    </row>
    <row r="21" spans="1:17" ht="12.75">
      <c r="A21" s="13" t="s">
        <v>10</v>
      </c>
      <c r="B21" s="88">
        <v>7653.6</v>
      </c>
      <c r="C21" s="89"/>
      <c r="D21" s="27">
        <v>12062.99</v>
      </c>
      <c r="E21" s="28"/>
      <c r="F21" s="14">
        <v>667.5500000000001</v>
      </c>
      <c r="G21" s="14">
        <v>2540.772</v>
      </c>
      <c r="H21" s="15">
        <v>1436.5</v>
      </c>
      <c r="I21" s="14">
        <v>0</v>
      </c>
      <c r="J21" s="14">
        <v>515.45</v>
      </c>
      <c r="K21" s="14">
        <v>1521</v>
      </c>
      <c r="L21" s="14">
        <v>0</v>
      </c>
      <c r="M21" s="14">
        <f>1422.9+5150</f>
        <v>6572.9</v>
      </c>
      <c r="N21" s="29">
        <v>0</v>
      </c>
      <c r="O21" s="29">
        <v>0</v>
      </c>
      <c r="P21" s="14">
        <v>0</v>
      </c>
      <c r="Q21" s="16">
        <f t="shared" si="0"/>
        <v>13254.171999999999</v>
      </c>
    </row>
    <row r="22" spans="1:17" ht="12.75">
      <c r="A22" s="13" t="s">
        <v>39</v>
      </c>
      <c r="B22" s="88">
        <v>7653.6</v>
      </c>
      <c r="C22" s="89"/>
      <c r="D22" s="27">
        <v>19353.23</v>
      </c>
      <c r="E22" s="28"/>
      <c r="F22" s="14">
        <v>667.5500000000001</v>
      </c>
      <c r="G22" s="14">
        <v>2540.772</v>
      </c>
      <c r="H22" s="15">
        <v>1436.5</v>
      </c>
      <c r="I22" s="14">
        <v>0</v>
      </c>
      <c r="J22" s="14">
        <v>515.45</v>
      </c>
      <c r="K22" s="14">
        <v>1521</v>
      </c>
      <c r="L22" s="14">
        <v>0</v>
      </c>
      <c r="M22" s="14">
        <v>0</v>
      </c>
      <c r="N22" s="29">
        <v>0</v>
      </c>
      <c r="O22" s="29">
        <v>0</v>
      </c>
      <c r="P22" s="14">
        <v>0</v>
      </c>
      <c r="Q22" s="16">
        <f t="shared" si="0"/>
        <v>6681.272</v>
      </c>
    </row>
    <row r="23" spans="1:17" ht="12.75">
      <c r="A23" s="13" t="s">
        <v>40</v>
      </c>
      <c r="B23" s="88">
        <v>7653.6</v>
      </c>
      <c r="C23" s="89"/>
      <c r="D23" s="27">
        <v>2998</v>
      </c>
      <c r="E23" s="28"/>
      <c r="F23" s="14">
        <v>667.5500000000001</v>
      </c>
      <c r="G23" s="14">
        <v>2540.772</v>
      </c>
      <c r="H23" s="15">
        <v>1436.5</v>
      </c>
      <c r="I23" s="14">
        <v>0</v>
      </c>
      <c r="J23" s="14">
        <v>515.45</v>
      </c>
      <c r="K23" s="14">
        <v>1521</v>
      </c>
      <c r="L23" s="14">
        <v>0</v>
      </c>
      <c r="M23" s="14">
        <v>0</v>
      </c>
      <c r="N23" s="29">
        <v>0</v>
      </c>
      <c r="O23" s="29">
        <v>0</v>
      </c>
      <c r="P23" s="14">
        <v>0</v>
      </c>
      <c r="Q23" s="16">
        <f t="shared" si="0"/>
        <v>6681.272</v>
      </c>
    </row>
    <row r="24" spans="1:17" ht="12.75">
      <c r="A24" s="13" t="s">
        <v>41</v>
      </c>
      <c r="B24" s="88">
        <v>7653.6</v>
      </c>
      <c r="C24" s="89"/>
      <c r="D24" s="27">
        <v>6923.01</v>
      </c>
      <c r="E24" s="28"/>
      <c r="F24" s="14">
        <v>667.5500000000001</v>
      </c>
      <c r="G24" s="14">
        <v>2540.772</v>
      </c>
      <c r="H24" s="15">
        <v>1436.5</v>
      </c>
      <c r="I24" s="14">
        <v>0</v>
      </c>
      <c r="J24" s="14">
        <v>515.45</v>
      </c>
      <c r="K24" s="14">
        <v>1521</v>
      </c>
      <c r="L24" s="14">
        <v>0</v>
      </c>
      <c r="M24" s="14">
        <f>2400+4990.66</f>
        <v>7390.66</v>
      </c>
      <c r="N24" s="29">
        <v>0</v>
      </c>
      <c r="O24" s="29">
        <v>0</v>
      </c>
      <c r="P24" s="14">
        <v>0</v>
      </c>
      <c r="Q24" s="16">
        <f t="shared" si="0"/>
        <v>14071.932</v>
      </c>
    </row>
    <row r="25" spans="1:17" ht="12.75">
      <c r="A25" s="13" t="s">
        <v>42</v>
      </c>
      <c r="B25" s="88">
        <v>7653.6</v>
      </c>
      <c r="C25" s="89"/>
      <c r="D25" s="27">
        <v>3094.4</v>
      </c>
      <c r="E25" s="28"/>
      <c r="F25" s="14">
        <v>667.5500000000001</v>
      </c>
      <c r="G25" s="14">
        <v>2540.772</v>
      </c>
      <c r="H25" s="15">
        <v>1436.5</v>
      </c>
      <c r="I25" s="14">
        <v>0</v>
      </c>
      <c r="J25" s="14">
        <v>515.45</v>
      </c>
      <c r="K25" s="14">
        <v>1521</v>
      </c>
      <c r="L25" s="14">
        <v>0</v>
      </c>
      <c r="M25" s="14">
        <v>1405.36</v>
      </c>
      <c r="N25" s="29">
        <v>0</v>
      </c>
      <c r="O25" s="29">
        <v>0</v>
      </c>
      <c r="P25" s="14">
        <v>0</v>
      </c>
      <c r="Q25" s="16">
        <f t="shared" si="0"/>
        <v>8086.632</v>
      </c>
    </row>
    <row r="26" spans="1:17" ht="12.75">
      <c r="A26" s="17" t="s">
        <v>2</v>
      </c>
      <c r="B26" s="92">
        <f>SUM(B14:B25)</f>
        <v>91697.40000000001</v>
      </c>
      <c r="C26" s="93"/>
      <c r="D26" s="30">
        <f>SUM(D14:D25)</f>
        <v>74314.02999999998</v>
      </c>
      <c r="E26" s="18"/>
      <c r="F26" s="18">
        <f aca="true" t="shared" si="1" ref="F26:Q26">SUM(F14:F25)</f>
        <v>8010.600000000001</v>
      </c>
      <c r="G26" s="18">
        <f t="shared" si="1"/>
        <v>30489.264000000006</v>
      </c>
      <c r="H26" s="18">
        <f t="shared" si="1"/>
        <v>17238</v>
      </c>
      <c r="I26" s="18">
        <f t="shared" si="1"/>
        <v>0</v>
      </c>
      <c r="J26" s="18">
        <f t="shared" si="1"/>
        <v>6185.399999999999</v>
      </c>
      <c r="K26" s="18">
        <f t="shared" si="1"/>
        <v>18252</v>
      </c>
      <c r="L26" s="18">
        <f t="shared" si="1"/>
        <v>0</v>
      </c>
      <c r="M26" s="18">
        <f t="shared" si="1"/>
        <v>18076.75</v>
      </c>
      <c r="N26" s="30">
        <f t="shared" si="1"/>
        <v>2932</v>
      </c>
      <c r="O26" s="30">
        <f t="shared" si="1"/>
        <v>0</v>
      </c>
      <c r="P26" s="18">
        <f t="shared" si="1"/>
        <v>0</v>
      </c>
      <c r="Q26" s="19">
        <f t="shared" si="1"/>
        <v>101184.01399999998</v>
      </c>
    </row>
    <row r="27" spans="1:17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 t="s">
        <v>16</v>
      </c>
      <c r="P27" s="72">
        <f>SUM(E12+D26-Q26)</f>
        <v>-70063.70800000003</v>
      </c>
      <c r="Q27" s="72"/>
    </row>
    <row r="28" spans="1:3" ht="12.75">
      <c r="A28" s="31" t="s">
        <v>4</v>
      </c>
      <c r="B28">
        <v>1284.93</v>
      </c>
      <c r="C28" t="s">
        <v>43</v>
      </c>
    </row>
    <row r="29" spans="1:3" ht="12.75">
      <c r="A29" s="31" t="s">
        <v>9</v>
      </c>
      <c r="B29">
        <v>1422.9</v>
      </c>
      <c r="C29" t="s">
        <v>43</v>
      </c>
    </row>
    <row r="30" spans="1:3" ht="12.75">
      <c r="A30" s="31" t="s">
        <v>10</v>
      </c>
      <c r="B30">
        <v>1422.9</v>
      </c>
      <c r="C30" t="s">
        <v>43</v>
      </c>
    </row>
    <row r="31" spans="2:3" ht="12.75">
      <c r="B31">
        <v>5150</v>
      </c>
      <c r="C31" t="s">
        <v>60</v>
      </c>
    </row>
    <row r="32" spans="1:3" ht="12.75">
      <c r="A32" s="31" t="s">
        <v>11</v>
      </c>
      <c r="B32">
        <v>2400</v>
      </c>
      <c r="C32" t="s">
        <v>61</v>
      </c>
    </row>
    <row r="33" spans="2:3" ht="12.75">
      <c r="B33">
        <v>4990.66</v>
      </c>
      <c r="C33" t="s">
        <v>53</v>
      </c>
    </row>
    <row r="34" spans="1:3" ht="12.75">
      <c r="A34" s="31" t="s">
        <v>12</v>
      </c>
      <c r="B34">
        <v>1405.36</v>
      </c>
      <c r="C34" t="s">
        <v>62</v>
      </c>
    </row>
  </sheetData>
  <sheetProtection/>
  <mergeCells count="42">
    <mergeCell ref="B26:C26"/>
    <mergeCell ref="P27:Q2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P15"/>
  <sheetViews>
    <sheetView zoomScalePageLayoutView="0" workbookViewId="0" topLeftCell="A1">
      <selection activeCell="C25" sqref="C25"/>
    </sheetView>
  </sheetViews>
  <sheetFormatPr defaultColWidth="9.00390625" defaultRowHeight="12.75"/>
  <sheetData>
    <row r="3" spans="1:16" ht="12.75">
      <c r="A3" s="51" t="s">
        <v>58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38.25">
      <c r="A4" s="48" t="s">
        <v>5</v>
      </c>
      <c r="B4" s="49"/>
      <c r="C4" s="50"/>
      <c r="D4" s="48"/>
      <c r="E4" s="49"/>
      <c r="F4" s="49"/>
      <c r="G4" s="49"/>
      <c r="H4" s="49"/>
      <c r="I4" s="49"/>
      <c r="J4" s="49"/>
      <c r="K4" s="49"/>
      <c r="L4" s="49"/>
      <c r="M4" s="50"/>
      <c r="N4" s="1" t="s">
        <v>6</v>
      </c>
      <c r="O4" s="1" t="s">
        <v>7</v>
      </c>
      <c r="P4" s="2" t="s">
        <v>14</v>
      </c>
    </row>
    <row r="5" spans="1:16" ht="42" customHeight="1">
      <c r="A5" s="52" t="s">
        <v>9</v>
      </c>
      <c r="B5" s="53"/>
      <c r="C5" s="54"/>
      <c r="D5" s="45" t="s">
        <v>54</v>
      </c>
      <c r="E5" s="46"/>
      <c r="F5" s="46"/>
      <c r="G5" s="46"/>
      <c r="H5" s="46"/>
      <c r="I5" s="46"/>
      <c r="J5" s="46"/>
      <c r="K5" s="46"/>
      <c r="L5" s="46"/>
      <c r="M5" s="47"/>
      <c r="N5" s="33" t="s">
        <v>57</v>
      </c>
      <c r="O5" s="34">
        <v>0.9</v>
      </c>
      <c r="P5" s="2"/>
    </row>
    <row r="6" spans="1:16" ht="12.75">
      <c r="A6" s="32" t="s">
        <v>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 t="s">
        <v>15</v>
      </c>
      <c r="P6" s="32">
        <v>2.932</v>
      </c>
    </row>
    <row r="12" spans="6:15" ht="12.75">
      <c r="F12" s="3" t="s">
        <v>44</v>
      </c>
      <c r="G12" s="3"/>
      <c r="H12" s="3"/>
      <c r="I12" s="3"/>
      <c r="J12" s="3"/>
      <c r="K12" s="3"/>
      <c r="L12" s="3"/>
      <c r="M12" s="3"/>
      <c r="N12" s="3"/>
      <c r="O12" s="3"/>
    </row>
    <row r="13" spans="6:15" ht="12.75"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6:15" ht="12.75"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6:15" ht="12.75">
      <c r="F15" s="3" t="s">
        <v>45</v>
      </c>
      <c r="G15" s="3" t="s">
        <v>46</v>
      </c>
      <c r="H15" s="3"/>
      <c r="I15" s="3"/>
      <c r="J15" s="3"/>
      <c r="K15" s="3"/>
      <c r="L15" s="3"/>
      <c r="M15" s="3"/>
      <c r="N15" s="3"/>
      <c r="O15" s="3"/>
    </row>
  </sheetData>
  <sheetProtection/>
  <mergeCells count="5">
    <mergeCell ref="A3:P3"/>
    <mergeCell ref="A4:C4"/>
    <mergeCell ref="D4:M4"/>
    <mergeCell ref="A5:C5"/>
    <mergeCell ref="D5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2021-09-20T12:08:17Z</cp:lastPrinted>
  <dcterms:created xsi:type="dcterms:W3CDTF">2007-02-04T12:22:59Z</dcterms:created>
  <dcterms:modified xsi:type="dcterms:W3CDTF">2024-02-13T07:41:29Z</dcterms:modified>
  <cp:category/>
  <cp:version/>
  <cp:contentType/>
  <cp:contentStatus/>
</cp:coreProperties>
</file>