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7235" windowHeight="8205" activeTab="0"/>
  </bookViews>
  <sheets>
    <sheet name="2023" sheetId="1" r:id="rId1"/>
    <sheet name="работы2023" sheetId="2" r:id="rId2"/>
  </sheets>
  <definedNames>
    <definedName name="_xlnm.Print_Area" localSheetId="0">'2023'!$A$29:$H$36</definedName>
    <definedName name="_xlnm.Print_Area" localSheetId="1">'работы2023'!$A$2:$P$22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Елена</author>
  </authors>
  <commentList>
    <comment ref="N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1500-замена эл.питания</t>
        </r>
      </text>
    </comment>
    <comment ref="N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2000-замена элемента питания на тепловычислителе</t>
        </r>
      </text>
    </comment>
    <comment ref="N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25500-поверка тепловычислителя
4283,1-покос</t>
        </r>
      </text>
    </comment>
    <comment ref="N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4743-покос</t>
        </r>
      </text>
    </comment>
    <comment ref="N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1600-ремонт эл.магнитного замка под.2</t>
        </r>
      </text>
    </comment>
    <comment ref="J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9874,56-компенсация при расчете</t>
        </r>
      </text>
    </comment>
    <comment ref="J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без техника
компенсация при расчете</t>
        </r>
      </text>
    </comment>
    <comment ref="N25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1592,14-технич.обслуживание и ремонт внутридом.газового оборуд.</t>
        </r>
      </text>
    </comment>
  </commentList>
</comments>
</file>

<file path=xl/sharedStrings.xml><?xml version="1.0" encoding="utf-8"?>
<sst xmlns="http://schemas.openxmlformats.org/spreadsheetml/2006/main" count="102" uniqueCount="82">
  <si>
    <t>Содержание</t>
  </si>
  <si>
    <t>ремонт</t>
  </si>
  <si>
    <t>итого</t>
  </si>
  <si>
    <t>май</t>
  </si>
  <si>
    <t>июнь</t>
  </si>
  <si>
    <t>июль</t>
  </si>
  <si>
    <t>март</t>
  </si>
  <si>
    <t>февраль</t>
  </si>
  <si>
    <t>апрель</t>
  </si>
  <si>
    <t>Месяц</t>
  </si>
  <si>
    <t>ед. изм.</t>
  </si>
  <si>
    <t>кол-во</t>
  </si>
  <si>
    <t>ИТОГО</t>
  </si>
  <si>
    <t>Ремонт отдельными местами рулонного покрытия с промазкой: битумными составами с заменой 1 слоя</t>
  </si>
  <si>
    <t>тыс.руб.</t>
  </si>
  <si>
    <t>август</t>
  </si>
  <si>
    <t>Гидравлическое испытание трубопроводов систем отопления, водопровода и горячего водоснабжения диаметром: до 50 мм</t>
  </si>
  <si>
    <t>декабрь</t>
  </si>
  <si>
    <t>Место провед-я работ</t>
  </si>
  <si>
    <t>долг</t>
  </si>
  <si>
    <t>поверка тепловычислителя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</si>
  <si>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</si>
  <si>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</si>
  <si>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</si>
  <si>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</si>
  <si>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</si>
  <si>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</si>
  <si>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</si>
  <si>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</si>
  <si>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</si>
  <si>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</si>
  <si>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</si>
  <si>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</si>
  <si>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</si>
  <si>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</si>
  <si>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</si>
  <si>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</si>
  <si>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</si>
  <si>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</si>
  <si>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</si>
  <si>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</si>
  <si>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</si>
  <si>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</si>
  <si>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</si>
  <si>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</si>
  <si>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</si>
  <si>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</si>
  <si>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</si>
  <si>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</si>
  <si>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</si>
  <si>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</si>
  <si>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</si>
  <si>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</si>
  <si>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</si>
  <si>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</si>
  <si>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</si>
  <si>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</si>
  <si>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</si>
  <si>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</si>
  <si>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</si>
  <si>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</si>
  <si>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</si>
  <si>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1 шт.</t>
  </si>
  <si>
    <t>100 м трубопровода</t>
  </si>
  <si>
    <t>Установка вентилей, задвижек, затворов, клапанов обратных, кранов проходных на трубопроводах из стальных труб диаметром: до 50 мм</t>
  </si>
  <si>
    <t>100 м2 покрытия</t>
  </si>
  <si>
    <t>Прокладка трубопроводов канализации из полиэтиленовых труб высокой плотности диаметром: 50 мм</t>
  </si>
  <si>
    <t>100 м трубопровода с фасонными частями</t>
  </si>
  <si>
    <t>Перечень выполненных работ по сметам за 2023 год по дому Вехова 67/1</t>
  </si>
  <si>
    <t>Информация о доходах и расходах по дому __Вехова 67/1__на 2023год.</t>
  </si>
  <si>
    <t>замена эл.питания</t>
  </si>
  <si>
    <t xml:space="preserve"> кв.20,33</t>
  </si>
  <si>
    <t>(водомер ХВС)</t>
  </si>
  <si>
    <t>Установка счетчиков (водомеров) диаметром: до 40 мм</t>
  </si>
  <si>
    <t>1 счетчик (водомер)</t>
  </si>
  <si>
    <t>подвал отопление</t>
  </si>
  <si>
    <t>замена элемента питания на тепловычислителе</t>
  </si>
  <si>
    <t>ремонт эл.магнитного замка под.2</t>
  </si>
  <si>
    <t xml:space="preserve"> кв.11-13-15-17-19(стояк  канализации по кухне)</t>
  </si>
  <si>
    <t>Разборка трубопроводов из  канализационных труб диаметром: 50 мм</t>
  </si>
  <si>
    <t>технич.обслуживание и ремонт внутридом.газового оборуд.</t>
  </si>
  <si>
    <t xml:space="preserve">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</si>
</sst>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00"/>
    <numFmt numFmtId="176" formatCode="0.0000"/>
    <numFmt numFmtId="177" formatCode="0.0"/>
    <numFmt numFmtId="178" formatCode="#,##0_р_."/>
    <numFmt numFmtId="179" formatCode="#,##0&quot;р.&quot;"/>
    <numFmt numFmtId="180" formatCode="[$-FC19]d\ mmmm\ yyyy\ &quot;г.&quot;"/>
    <numFmt numFmtId="181" formatCode="#,##0.00\ &quot;₽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&quot;р.&quot;_-;\-* #,##0.0&quot;р.&quot;_-;_-* &quot;-&quot;?&quot;р.&quot;_-;_-@_-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69A"/>
        <bgColor indexed="64"/>
      </patternFill>
    </fill>
    <fill>
      <patternFill patternType="solid">
        <fgColor rgb="FFEA977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0" fillId="0" borderId="10" xfId="0" applyNumberFormat="1" applyBorder="1" applyAlignment="1">
      <alignment horizontal="right" wrapText="1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5" fillId="33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3" fillId="34" borderId="10" xfId="0" applyNumberFormat="1" applyFont="1" applyFill="1" applyBorder="1" applyAlignment="1">
      <alignment horizontal="left"/>
    </xf>
    <xf numFmtId="174" fontId="2" fillId="13" borderId="10" xfId="0" applyNumberFormat="1" applyFont="1" applyFill="1" applyBorder="1" applyAlignment="1">
      <alignment/>
    </xf>
    <xf numFmtId="174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5" borderId="10" xfId="0" applyFont="1" applyFill="1" applyBorder="1" applyAlignment="1">
      <alignment/>
    </xf>
    <xf numFmtId="174" fontId="2" fillId="9" borderId="1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7" fillId="35" borderId="10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0" fontId="1" fillId="0" borderId="0" xfId="0" applyFont="1" applyFill="1" applyAlignment="1">
      <alignment/>
    </xf>
    <xf numFmtId="2" fontId="2" fillId="0" borderId="13" xfId="0" applyNumberFormat="1" applyFont="1" applyBorder="1" applyAlignment="1">
      <alignment vertical="top" textRotation="90" wrapText="1"/>
    </xf>
    <xf numFmtId="2" fontId="5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wrapText="1"/>
    </xf>
    <xf numFmtId="0" fontId="2" fillId="10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4" fontId="7" fillId="10" borderId="10" xfId="0" applyNumberFormat="1" applyFont="1" applyFill="1" applyBorder="1" applyAlignment="1">
      <alignment/>
    </xf>
    <xf numFmtId="174" fontId="2" fillId="9" borderId="10" xfId="0" applyNumberFormat="1" applyFont="1" applyFill="1" applyBorder="1" applyAlignment="1">
      <alignment/>
    </xf>
    <xf numFmtId="174" fontId="7" fillId="7" borderId="10" xfId="0" applyNumberFormat="1" applyFont="1" applyFill="1" applyBorder="1" applyAlignment="1">
      <alignment/>
    </xf>
    <xf numFmtId="174" fontId="2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0" fontId="1" fillId="37" borderId="0" xfId="0" applyFont="1" applyFill="1" applyAlignment="1">
      <alignment/>
    </xf>
    <xf numFmtId="2" fontId="3" fillId="0" borderId="10" xfId="0" applyNumberFormat="1" applyFont="1" applyBorder="1" applyAlignment="1">
      <alignment vertical="top"/>
    </xf>
    <xf numFmtId="2" fontId="5" fillId="33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0" fontId="1" fillId="38" borderId="0" xfId="0" applyFont="1" applyFill="1" applyAlignment="1">
      <alignment/>
    </xf>
    <xf numFmtId="0" fontId="1" fillId="13" borderId="0" xfId="0" applyFont="1" applyFill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0" fontId="1" fillId="39" borderId="0" xfId="0" applyFont="1" applyFill="1" applyAlignment="1">
      <alignment/>
    </xf>
    <xf numFmtId="175" fontId="1" fillId="39" borderId="0" xfId="0" applyNumberFormat="1" applyFont="1" applyFill="1" applyAlignment="1">
      <alignment/>
    </xf>
    <xf numFmtId="2" fontId="0" fillId="0" borderId="16" xfId="0" applyNumberFormat="1" applyBorder="1" applyAlignment="1">
      <alignment horizontal="left" wrapText="1"/>
    </xf>
    <xf numFmtId="2" fontId="0" fillId="0" borderId="17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1" fillId="6" borderId="14" xfId="0" applyNumberFormat="1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174" fontId="6" fillId="0" borderId="18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74" fontId="2" fillId="4" borderId="16" xfId="0" applyNumberFormat="1" applyFont="1" applyFill="1" applyBorder="1" applyAlignment="1">
      <alignment horizontal="center"/>
    </xf>
    <xf numFmtId="174" fontId="2" fillId="4" borderId="15" xfId="0" applyNumberFormat="1" applyFont="1" applyFill="1" applyBorder="1" applyAlignment="1">
      <alignment horizontal="center"/>
    </xf>
    <xf numFmtId="174" fontId="2" fillId="35" borderId="16" xfId="0" applyNumberFormat="1" applyFont="1" applyFill="1" applyBorder="1" applyAlignment="1">
      <alignment horizontal="center"/>
    </xf>
    <xf numFmtId="174" fontId="2" fillId="35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4" borderId="15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1" fillId="33" borderId="17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40" borderId="10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center" vertical="top" textRotation="90" wrapText="1"/>
    </xf>
    <xf numFmtId="2" fontId="2" fillId="0" borderId="13" xfId="0" applyNumberFormat="1" applyFont="1" applyBorder="1" applyAlignment="1">
      <alignment horizontal="center" vertical="top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S43"/>
  <sheetViews>
    <sheetView tabSelected="1" workbookViewId="0" topLeftCell="A10">
      <selection activeCell="G42" sqref="G42"/>
    </sheetView>
  </sheetViews>
  <sheetFormatPr defaultColWidth="9.00390625" defaultRowHeight="12.75"/>
  <cols>
    <col min="3" max="3" width="7.25390625" style="0" customWidth="1"/>
    <col min="19" max="19" width="11.625" style="0" customWidth="1"/>
  </cols>
  <sheetData>
    <row r="2" spans="1:18" ht="15.75">
      <c r="A2" s="81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2.7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18" ht="12.75">
      <c r="A4" s="82"/>
      <c r="B4" s="106"/>
      <c r="C4" s="106"/>
      <c r="D4" s="106"/>
      <c r="E4" s="107"/>
      <c r="F4" s="65" t="s">
        <v>21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1"/>
    </row>
    <row r="5" spans="1:18" ht="12.75">
      <c r="A5" s="6"/>
      <c r="B5" s="108" t="s">
        <v>22</v>
      </c>
      <c r="C5" s="109"/>
      <c r="D5" s="109"/>
      <c r="E5" s="110"/>
      <c r="F5" s="83" t="s">
        <v>0</v>
      </c>
      <c r="G5" s="84"/>
      <c r="H5" s="84"/>
      <c r="I5" s="84"/>
      <c r="J5" s="84"/>
      <c r="K5" s="84"/>
      <c r="L5" s="84"/>
      <c r="M5" s="84"/>
      <c r="N5" s="84"/>
      <c r="O5" s="85" t="s">
        <v>23</v>
      </c>
      <c r="P5" s="86"/>
      <c r="Q5" s="89" t="s">
        <v>24</v>
      </c>
      <c r="R5" s="92" t="s">
        <v>12</v>
      </c>
    </row>
    <row r="6" spans="1:18" ht="12.75">
      <c r="A6" s="7"/>
      <c r="B6" s="77" t="s">
        <v>25</v>
      </c>
      <c r="C6" s="77" t="s">
        <v>1</v>
      </c>
      <c r="D6" s="77" t="s">
        <v>56</v>
      </c>
      <c r="E6" s="79" t="s">
        <v>2</v>
      </c>
      <c r="F6" s="75" t="s">
        <v>26</v>
      </c>
      <c r="G6" s="75" t="s">
        <v>60</v>
      </c>
      <c r="H6" s="75" t="s">
        <v>27</v>
      </c>
      <c r="I6" s="75" t="s">
        <v>28</v>
      </c>
      <c r="J6" s="75" t="s">
        <v>29</v>
      </c>
      <c r="K6" s="116" t="s">
        <v>30</v>
      </c>
      <c r="L6" s="75" t="s">
        <v>61</v>
      </c>
      <c r="M6" s="67" t="s">
        <v>31</v>
      </c>
      <c r="N6" s="69"/>
      <c r="O6" s="87"/>
      <c r="P6" s="88"/>
      <c r="Q6" s="90"/>
      <c r="R6" s="93"/>
    </row>
    <row r="7" spans="1:18" ht="84">
      <c r="A7" s="9"/>
      <c r="B7" s="78"/>
      <c r="C7" s="78"/>
      <c r="D7" s="78"/>
      <c r="E7" s="80"/>
      <c r="F7" s="76"/>
      <c r="G7" s="76"/>
      <c r="H7" s="76"/>
      <c r="I7" s="76"/>
      <c r="J7" s="76"/>
      <c r="K7" s="117"/>
      <c r="L7" s="76"/>
      <c r="M7" s="28" t="s">
        <v>57</v>
      </c>
      <c r="N7" s="28" t="s">
        <v>59</v>
      </c>
      <c r="O7" s="8" t="s">
        <v>32</v>
      </c>
      <c r="P7" s="8" t="s">
        <v>33</v>
      </c>
      <c r="Q7" s="91"/>
      <c r="R7" s="94"/>
    </row>
    <row r="8" spans="1:18" ht="12.75">
      <c r="A8" s="43" t="s">
        <v>58</v>
      </c>
      <c r="B8" s="40"/>
      <c r="C8" s="40"/>
      <c r="D8" s="40"/>
      <c r="E8" s="11">
        <v>15</v>
      </c>
      <c r="F8" s="38">
        <v>2</v>
      </c>
      <c r="G8" s="38">
        <v>1.89</v>
      </c>
      <c r="H8" s="38">
        <v>1.2</v>
      </c>
      <c r="I8" s="38">
        <v>0.5</v>
      </c>
      <c r="J8" s="38">
        <v>2.71</v>
      </c>
      <c r="K8" s="38">
        <v>2.07</v>
      </c>
      <c r="L8" s="38">
        <v>3.6</v>
      </c>
      <c r="M8" s="38">
        <v>0</v>
      </c>
      <c r="N8" s="38">
        <v>0.5</v>
      </c>
      <c r="O8" s="29">
        <v>0.2</v>
      </c>
      <c r="P8" s="29">
        <v>0.33</v>
      </c>
      <c r="Q8" s="41">
        <v>0</v>
      </c>
      <c r="R8" s="42">
        <f>SUM(F8:Q8)</f>
        <v>15</v>
      </c>
    </row>
    <row r="9" spans="1:18" ht="24">
      <c r="A9" s="101" t="s">
        <v>34</v>
      </c>
      <c r="B9" s="102"/>
      <c r="C9" s="102"/>
      <c r="D9" s="103"/>
      <c r="E9" s="11">
        <v>1711.1</v>
      </c>
      <c r="F9" s="67" t="s">
        <v>35</v>
      </c>
      <c r="G9" s="68"/>
      <c r="H9" s="68"/>
      <c r="I9" s="68"/>
      <c r="J9" s="68"/>
      <c r="K9" s="68"/>
      <c r="L9" s="68"/>
      <c r="M9" s="68"/>
      <c r="N9" s="69"/>
      <c r="O9" s="70" t="s">
        <v>36</v>
      </c>
      <c r="P9" s="71"/>
      <c r="Q9" s="10" t="s">
        <v>37</v>
      </c>
      <c r="R9" s="10"/>
    </row>
    <row r="10" spans="1:18" ht="12.75">
      <c r="A10" s="72" t="s">
        <v>38</v>
      </c>
      <c r="B10" s="73"/>
      <c r="C10" s="73"/>
      <c r="D10" s="73"/>
      <c r="E10" s="74"/>
      <c r="F10" s="12">
        <f>E9*F8</f>
        <v>3422.2</v>
      </c>
      <c r="G10" s="12">
        <f>G8*E9</f>
        <v>3233.979</v>
      </c>
      <c r="H10" s="12">
        <f>H8*E9</f>
        <v>2053.3199999999997</v>
      </c>
      <c r="I10" s="12">
        <f>I8*E9</f>
        <v>855.55</v>
      </c>
      <c r="J10" s="12">
        <f>E9*J8</f>
        <v>4637.081</v>
      </c>
      <c r="K10" s="12">
        <f>K8*E9</f>
        <v>3541.9769999999994</v>
      </c>
      <c r="L10" s="12">
        <f>L8*E9</f>
        <v>6159.96</v>
      </c>
      <c r="M10" s="12">
        <v>0</v>
      </c>
      <c r="N10" s="12">
        <f>E9*N8</f>
        <v>855.55</v>
      </c>
      <c r="O10" s="12">
        <f>E9*O8</f>
        <v>342.22</v>
      </c>
      <c r="P10" s="12">
        <f>E9*P8</f>
        <v>564.663</v>
      </c>
      <c r="Q10" s="12">
        <v>0</v>
      </c>
      <c r="R10" s="12">
        <f>F10+G10+H10+I10+J10+L10+M10+N10+O10+P10</f>
        <v>22124.523</v>
      </c>
    </row>
    <row r="11" spans="1:18" ht="12.75">
      <c r="A11" s="111" t="s">
        <v>39</v>
      </c>
      <c r="B11" s="111"/>
      <c r="C11" s="111"/>
      <c r="D11" s="111"/>
      <c r="E11" s="112"/>
      <c r="F11" s="66" t="s">
        <v>40</v>
      </c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4"/>
    </row>
    <row r="12" spans="1:18" ht="12.75">
      <c r="A12" s="95" t="s">
        <v>41</v>
      </c>
      <c r="B12" s="95"/>
      <c r="C12" s="95"/>
      <c r="D12" s="96"/>
      <c r="E12" s="13">
        <v>7349.599999999802</v>
      </c>
      <c r="F12" s="47"/>
      <c r="G12" s="48"/>
      <c r="H12" s="14"/>
      <c r="I12" s="48"/>
      <c r="J12" s="48"/>
      <c r="K12" s="48"/>
      <c r="L12" s="48"/>
      <c r="M12" s="48"/>
      <c r="N12" s="48"/>
      <c r="O12" s="48"/>
      <c r="P12" s="48"/>
      <c r="Q12" s="48"/>
      <c r="R12" s="49"/>
    </row>
    <row r="13" spans="1:18" ht="12.75">
      <c r="A13" s="30"/>
      <c r="B13" s="115" t="s">
        <v>55</v>
      </c>
      <c r="C13" s="115"/>
      <c r="D13" s="31" t="s">
        <v>39</v>
      </c>
      <c r="E13" s="32" t="s">
        <v>19</v>
      </c>
      <c r="F13" s="47"/>
      <c r="G13" s="48"/>
      <c r="H13" s="14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1:19" ht="12.75">
      <c r="A14" s="15" t="s">
        <v>42</v>
      </c>
      <c r="B14" s="97">
        <v>25666.5</v>
      </c>
      <c r="C14" s="104"/>
      <c r="D14" s="33">
        <v>26789.19</v>
      </c>
      <c r="E14" s="34"/>
      <c r="F14" s="16">
        <f>F8*E9</f>
        <v>3422.2</v>
      </c>
      <c r="G14" s="16">
        <v>3236.04</v>
      </c>
      <c r="H14" s="17">
        <f>H8*E9</f>
        <v>2053.3199999999997</v>
      </c>
      <c r="I14" s="16">
        <v>2100</v>
      </c>
      <c r="J14" s="16">
        <v>5127.7119999999995</v>
      </c>
      <c r="K14" s="16">
        <v>5252.27</v>
      </c>
      <c r="L14" s="16">
        <f>L8*E9</f>
        <v>6159.96</v>
      </c>
      <c r="M14" s="16">
        <v>0</v>
      </c>
      <c r="N14" s="16">
        <v>0</v>
      </c>
      <c r="O14" s="35">
        <v>0</v>
      </c>
      <c r="P14" s="35">
        <v>0</v>
      </c>
      <c r="Q14" s="16">
        <v>0</v>
      </c>
      <c r="R14" s="18">
        <f aca="true" t="shared" si="0" ref="R14:R25">SUM(F14:Q14)</f>
        <v>27351.502</v>
      </c>
      <c r="S14" s="3"/>
    </row>
    <row r="15" spans="1:19" ht="12.75">
      <c r="A15" s="15" t="s">
        <v>43</v>
      </c>
      <c r="B15" s="97">
        <v>25666.5</v>
      </c>
      <c r="C15" s="98"/>
      <c r="D15" s="33">
        <v>23162.61</v>
      </c>
      <c r="E15" s="34"/>
      <c r="F15" s="16">
        <v>3422.2</v>
      </c>
      <c r="G15" s="16">
        <v>3236.04</v>
      </c>
      <c r="H15" s="17">
        <v>2053.3199999999997</v>
      </c>
      <c r="I15" s="16">
        <v>2100</v>
      </c>
      <c r="J15" s="16">
        <v>5127.7119999999995</v>
      </c>
      <c r="K15" s="16">
        <v>5252.27</v>
      </c>
      <c r="L15" s="16">
        <v>6159.96</v>
      </c>
      <c r="M15" s="16">
        <v>0</v>
      </c>
      <c r="N15" s="16">
        <v>1500</v>
      </c>
      <c r="O15" s="35">
        <v>0</v>
      </c>
      <c r="P15" s="35">
        <v>0</v>
      </c>
      <c r="Q15" s="16">
        <v>0</v>
      </c>
      <c r="R15" s="18">
        <f t="shared" si="0"/>
        <v>28851.502</v>
      </c>
      <c r="S15" s="3"/>
    </row>
    <row r="16" spans="1:19" ht="12.75">
      <c r="A16" s="15" t="s">
        <v>6</v>
      </c>
      <c r="B16" s="97">
        <v>25666.5</v>
      </c>
      <c r="C16" s="98"/>
      <c r="D16" s="33">
        <v>21553.23</v>
      </c>
      <c r="E16" s="34"/>
      <c r="F16" s="16">
        <v>3422.2</v>
      </c>
      <c r="G16" s="16">
        <v>3236.04</v>
      </c>
      <c r="H16" s="17">
        <v>2053.3199999999997</v>
      </c>
      <c r="I16" s="16">
        <v>2100</v>
      </c>
      <c r="J16" s="16">
        <v>5127.7119999999995</v>
      </c>
      <c r="K16" s="16">
        <v>5252.27</v>
      </c>
      <c r="L16" s="16">
        <v>6159.96</v>
      </c>
      <c r="M16" s="16">
        <v>0</v>
      </c>
      <c r="N16" s="16">
        <v>0</v>
      </c>
      <c r="O16" s="35">
        <v>0</v>
      </c>
      <c r="P16" s="35">
        <v>36860</v>
      </c>
      <c r="Q16" s="16">
        <v>0</v>
      </c>
      <c r="R16" s="18">
        <f t="shared" si="0"/>
        <v>64211.502</v>
      </c>
      <c r="S16" s="3"/>
    </row>
    <row r="17" spans="1:19" ht="12.75">
      <c r="A17" s="15" t="s">
        <v>44</v>
      </c>
      <c r="B17" s="97">
        <v>25666.5</v>
      </c>
      <c r="C17" s="98"/>
      <c r="D17" s="33">
        <v>19129.38</v>
      </c>
      <c r="E17" s="34"/>
      <c r="F17" s="16">
        <v>3422.2</v>
      </c>
      <c r="G17" s="16">
        <v>3236.04</v>
      </c>
      <c r="H17" s="17">
        <v>2053.3199999999997</v>
      </c>
      <c r="I17" s="16">
        <v>2100</v>
      </c>
      <c r="J17" s="16">
        <v>5127.7119999999995</v>
      </c>
      <c r="K17" s="16">
        <v>5252.27</v>
      </c>
      <c r="L17" s="16">
        <v>6159.96</v>
      </c>
      <c r="M17" s="16">
        <v>0</v>
      </c>
      <c r="N17" s="16">
        <v>0</v>
      </c>
      <c r="O17" s="35">
        <v>9783</v>
      </c>
      <c r="P17" s="35">
        <v>0</v>
      </c>
      <c r="Q17" s="16">
        <v>0</v>
      </c>
      <c r="R17" s="18">
        <f t="shared" si="0"/>
        <v>37134.502</v>
      </c>
      <c r="S17" s="3"/>
    </row>
    <row r="18" spans="1:19" ht="12.75">
      <c r="A18" s="15" t="s">
        <v>3</v>
      </c>
      <c r="B18" s="97">
        <v>25666.5</v>
      </c>
      <c r="C18" s="98"/>
      <c r="D18" s="33">
        <v>22799.5</v>
      </c>
      <c r="E18" s="34"/>
      <c r="F18" s="16">
        <v>3422.2</v>
      </c>
      <c r="G18" s="16">
        <v>3236.04</v>
      </c>
      <c r="H18" s="17">
        <v>2053.3199999999997</v>
      </c>
      <c r="I18" s="16">
        <v>0</v>
      </c>
      <c r="J18" s="16">
        <v>5127.7119999999995</v>
      </c>
      <c r="K18" s="16">
        <v>5252.27</v>
      </c>
      <c r="L18" s="16">
        <v>6159.96</v>
      </c>
      <c r="M18" s="16">
        <v>0</v>
      </c>
      <c r="N18" s="16">
        <v>2000</v>
      </c>
      <c r="O18" s="35">
        <v>4957</v>
      </c>
      <c r="P18" s="35">
        <v>0</v>
      </c>
      <c r="Q18" s="16">
        <v>0</v>
      </c>
      <c r="R18" s="18">
        <f t="shared" si="0"/>
        <v>32208.502</v>
      </c>
      <c r="S18" s="3"/>
    </row>
    <row r="19" spans="1:19" ht="12.75">
      <c r="A19" s="15" t="s">
        <v>4</v>
      </c>
      <c r="B19" s="97">
        <v>25666.5</v>
      </c>
      <c r="C19" s="98"/>
      <c r="D19" s="33">
        <v>21528.15</v>
      </c>
      <c r="E19" s="34"/>
      <c r="F19" s="16">
        <v>3422.2</v>
      </c>
      <c r="G19" s="16">
        <v>3236.04</v>
      </c>
      <c r="H19" s="17">
        <v>2053.3199999999997</v>
      </c>
      <c r="I19" s="16">
        <v>0</v>
      </c>
      <c r="J19" s="16">
        <v>5127.7119999999995</v>
      </c>
      <c r="K19" s="16">
        <v>5252.27</v>
      </c>
      <c r="L19" s="16">
        <v>6159.96</v>
      </c>
      <c r="M19" s="16">
        <v>0</v>
      </c>
      <c r="N19" s="16">
        <f>25500+4283.1</f>
        <v>29783.1</v>
      </c>
      <c r="O19" s="35">
        <v>0</v>
      </c>
      <c r="P19" s="35">
        <v>0</v>
      </c>
      <c r="Q19" s="16">
        <v>0</v>
      </c>
      <c r="R19" s="18">
        <f t="shared" si="0"/>
        <v>55034.602</v>
      </c>
      <c r="S19" s="3"/>
    </row>
    <row r="20" spans="1:19" ht="12.75">
      <c r="A20" s="15" t="s">
        <v>5</v>
      </c>
      <c r="B20" s="97">
        <v>25666.5</v>
      </c>
      <c r="C20" s="98"/>
      <c r="D20" s="33">
        <v>17752.35</v>
      </c>
      <c r="E20" s="34"/>
      <c r="F20" s="16">
        <v>3422.2</v>
      </c>
      <c r="G20" s="16">
        <v>3236.04</v>
      </c>
      <c r="H20" s="17">
        <v>2053.3199999999997</v>
      </c>
      <c r="I20" s="16">
        <v>0</v>
      </c>
      <c r="J20" s="16">
        <v>5127.7119999999995</v>
      </c>
      <c r="K20" s="16">
        <v>5252.27</v>
      </c>
      <c r="L20" s="16">
        <v>6159.96</v>
      </c>
      <c r="M20" s="16">
        <v>0</v>
      </c>
      <c r="N20" s="16">
        <v>4743</v>
      </c>
      <c r="O20" s="35">
        <v>8467</v>
      </c>
      <c r="P20" s="35">
        <v>0</v>
      </c>
      <c r="Q20" s="16">
        <v>0</v>
      </c>
      <c r="R20" s="18">
        <f t="shared" si="0"/>
        <v>38461.502</v>
      </c>
      <c r="S20" s="3"/>
    </row>
    <row r="21" spans="1:19" ht="12.75">
      <c r="A21" s="15" t="s">
        <v>15</v>
      </c>
      <c r="B21" s="97">
        <v>25666.5</v>
      </c>
      <c r="C21" s="98"/>
      <c r="D21" s="33">
        <v>21632</v>
      </c>
      <c r="E21" s="34"/>
      <c r="F21" s="16">
        <v>3422.2</v>
      </c>
      <c r="G21" s="16">
        <v>3236.04</v>
      </c>
      <c r="H21" s="17">
        <v>2053.3199999999997</v>
      </c>
      <c r="I21" s="16">
        <v>0</v>
      </c>
      <c r="J21" s="16">
        <v>5127.7119999999995</v>
      </c>
      <c r="K21" s="16">
        <v>5252.27</v>
      </c>
      <c r="L21" s="16">
        <v>6159.96</v>
      </c>
      <c r="M21" s="16">
        <v>0</v>
      </c>
      <c r="N21" s="16">
        <v>1600</v>
      </c>
      <c r="O21" s="35">
        <v>12827</v>
      </c>
      <c r="P21" s="35">
        <v>0</v>
      </c>
      <c r="Q21" s="16">
        <v>0</v>
      </c>
      <c r="R21" s="18">
        <f t="shared" si="0"/>
        <v>39678.502</v>
      </c>
      <c r="S21" s="3"/>
    </row>
    <row r="22" spans="1:18" ht="12.75">
      <c r="A22" s="15" t="s">
        <v>45</v>
      </c>
      <c r="B22" s="97">
        <v>25666.5</v>
      </c>
      <c r="C22" s="98"/>
      <c r="D22" s="33">
        <v>33223.02</v>
      </c>
      <c r="E22" s="34"/>
      <c r="F22" s="16">
        <v>3422.2</v>
      </c>
      <c r="G22" s="16">
        <v>3236.04</v>
      </c>
      <c r="H22" s="17">
        <v>2053.3199999999997</v>
      </c>
      <c r="I22" s="16">
        <v>0</v>
      </c>
      <c r="J22" s="16">
        <f>5127.712+9874.56</f>
        <v>15002.272</v>
      </c>
      <c r="K22" s="16">
        <v>5252.27</v>
      </c>
      <c r="L22" s="16">
        <v>6159.96</v>
      </c>
      <c r="M22" s="16">
        <v>0</v>
      </c>
      <c r="N22" s="16">
        <v>0</v>
      </c>
      <c r="O22" s="35">
        <v>0</v>
      </c>
      <c r="P22" s="35">
        <v>0</v>
      </c>
      <c r="Q22" s="16">
        <v>0</v>
      </c>
      <c r="R22" s="18">
        <f t="shared" si="0"/>
        <v>35126.062000000005</v>
      </c>
    </row>
    <row r="23" spans="1:18" ht="12.75">
      <c r="A23" s="15" t="s">
        <v>46</v>
      </c>
      <c r="B23" s="97">
        <v>25666.5</v>
      </c>
      <c r="C23" s="98"/>
      <c r="D23" s="33">
        <v>26268.49</v>
      </c>
      <c r="E23" s="34"/>
      <c r="F23" s="16">
        <v>3422.2</v>
      </c>
      <c r="G23" s="16">
        <v>3236.04</v>
      </c>
      <c r="H23" s="17">
        <v>2053.3199999999997</v>
      </c>
      <c r="I23" s="16">
        <v>2100</v>
      </c>
      <c r="J23" s="16">
        <v>9874.56</v>
      </c>
      <c r="K23" s="16">
        <v>5252.27</v>
      </c>
      <c r="L23" s="16">
        <v>6159.96</v>
      </c>
      <c r="M23" s="16">
        <v>0</v>
      </c>
      <c r="N23" s="16">
        <v>0</v>
      </c>
      <c r="O23" s="35">
        <v>0</v>
      </c>
      <c r="P23" s="35">
        <v>0</v>
      </c>
      <c r="Q23" s="16">
        <v>0</v>
      </c>
      <c r="R23" s="18">
        <f t="shared" si="0"/>
        <v>32098.35</v>
      </c>
    </row>
    <row r="24" spans="1:18" ht="12.75">
      <c r="A24" s="15" t="s">
        <v>47</v>
      </c>
      <c r="B24" s="97">
        <v>25666.5</v>
      </c>
      <c r="C24" s="98"/>
      <c r="D24" s="33">
        <v>21637.99</v>
      </c>
      <c r="E24" s="34"/>
      <c r="F24" s="16">
        <v>3422.2</v>
      </c>
      <c r="G24" s="16">
        <v>3236.04</v>
      </c>
      <c r="H24" s="17">
        <v>2053.3199999999997</v>
      </c>
      <c r="I24" s="16">
        <v>2100</v>
      </c>
      <c r="J24" s="16">
        <v>5127.7119999999995</v>
      </c>
      <c r="K24" s="16">
        <v>5252.27</v>
      </c>
      <c r="L24" s="16">
        <v>6159.96</v>
      </c>
      <c r="M24" s="16">
        <v>0</v>
      </c>
      <c r="N24" s="16">
        <v>0</v>
      </c>
      <c r="O24" s="35">
        <v>0</v>
      </c>
      <c r="P24" s="35">
        <v>0</v>
      </c>
      <c r="Q24" s="16">
        <v>0</v>
      </c>
      <c r="R24" s="18">
        <f t="shared" si="0"/>
        <v>27351.502</v>
      </c>
    </row>
    <row r="25" spans="1:18" ht="12.75">
      <c r="A25" s="15" t="s">
        <v>48</v>
      </c>
      <c r="B25" s="97">
        <v>25666.5</v>
      </c>
      <c r="C25" s="98"/>
      <c r="D25" s="33">
        <v>23738</v>
      </c>
      <c r="E25" s="34"/>
      <c r="F25" s="16">
        <v>3422.2</v>
      </c>
      <c r="G25" s="16">
        <v>3236.04</v>
      </c>
      <c r="H25" s="17">
        <v>2053.3199999999997</v>
      </c>
      <c r="I25" s="16">
        <v>2100</v>
      </c>
      <c r="J25" s="16">
        <v>5127.7119999999995</v>
      </c>
      <c r="K25" s="16">
        <v>5252.27</v>
      </c>
      <c r="L25" s="16">
        <v>6159.96</v>
      </c>
      <c r="M25" s="16">
        <v>0</v>
      </c>
      <c r="N25" s="16">
        <v>1592.14</v>
      </c>
      <c r="O25" s="35">
        <v>0</v>
      </c>
      <c r="P25" s="35">
        <v>0</v>
      </c>
      <c r="Q25" s="16">
        <v>0</v>
      </c>
      <c r="R25" s="18">
        <f t="shared" si="0"/>
        <v>28943.642</v>
      </c>
    </row>
    <row r="26" spans="1:18" ht="24">
      <c r="A26" s="19" t="s">
        <v>49</v>
      </c>
      <c r="B26" s="97">
        <v>0</v>
      </c>
      <c r="C26" s="98"/>
      <c r="D26" s="33">
        <f>900+900+900+900</f>
        <v>3600</v>
      </c>
      <c r="E26" s="21"/>
      <c r="F26" s="16"/>
      <c r="G26" s="16"/>
      <c r="H26" s="16"/>
      <c r="I26" s="16"/>
      <c r="J26" s="16"/>
      <c r="K26" s="16"/>
      <c r="L26" s="16"/>
      <c r="M26" s="16"/>
      <c r="N26" s="16"/>
      <c r="O26" s="35"/>
      <c r="P26" s="35"/>
      <c r="Q26" s="16"/>
      <c r="R26" s="18"/>
    </row>
    <row r="27" spans="1:18" ht="12.75">
      <c r="A27" s="20"/>
      <c r="B27" s="99">
        <f>SUM(B14:B26)</f>
        <v>307998</v>
      </c>
      <c r="C27" s="100"/>
      <c r="D27" s="25">
        <f>SUM(D14:D26)</f>
        <v>282813.91</v>
      </c>
      <c r="E27" s="36"/>
      <c r="F27" s="36">
        <f aca="true" t="shared" si="1" ref="F27:R27">SUM(F14:F26)</f>
        <v>41066.399999999994</v>
      </c>
      <c r="G27" s="36">
        <f t="shared" si="1"/>
        <v>38832.48</v>
      </c>
      <c r="H27" s="36">
        <f t="shared" si="1"/>
        <v>24639.839999999997</v>
      </c>
      <c r="I27" s="36">
        <f t="shared" si="1"/>
        <v>14700</v>
      </c>
      <c r="J27" s="36">
        <f t="shared" si="1"/>
        <v>76153.95199999999</v>
      </c>
      <c r="K27" s="36">
        <f t="shared" si="1"/>
        <v>63027.24000000002</v>
      </c>
      <c r="L27" s="36">
        <f t="shared" si="1"/>
        <v>73919.52</v>
      </c>
      <c r="M27" s="36">
        <f t="shared" si="1"/>
        <v>0</v>
      </c>
      <c r="N27" s="36">
        <f t="shared" si="1"/>
        <v>41218.24</v>
      </c>
      <c r="O27" s="25">
        <f t="shared" si="1"/>
        <v>36034</v>
      </c>
      <c r="P27" s="25">
        <f t="shared" si="1"/>
        <v>36860</v>
      </c>
      <c r="Q27" s="36">
        <f t="shared" si="1"/>
        <v>0</v>
      </c>
      <c r="R27" s="37">
        <f t="shared" si="1"/>
        <v>446451.6719999999</v>
      </c>
    </row>
    <row r="28" spans="1:18" ht="12.75">
      <c r="A28" s="24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 t="s">
        <v>50</v>
      </c>
      <c r="Q28" s="64">
        <f>SUM(E12+D27-R27)</f>
        <v>-156288.16200000013</v>
      </c>
      <c r="R28" s="64"/>
    </row>
    <row r="29" spans="1:3" ht="12.75">
      <c r="A29" t="s">
        <v>7</v>
      </c>
      <c r="B29">
        <v>1500</v>
      </c>
      <c r="C29" t="s">
        <v>70</v>
      </c>
    </row>
    <row r="30" spans="1:3" ht="12.75">
      <c r="A30" t="s">
        <v>3</v>
      </c>
      <c r="B30">
        <v>2000</v>
      </c>
      <c r="C30" t="s">
        <v>76</v>
      </c>
    </row>
    <row r="31" spans="1:15" ht="12.75">
      <c r="A31" t="s">
        <v>4</v>
      </c>
      <c r="B31">
        <v>4283.1</v>
      </c>
      <c r="C31" t="s">
        <v>51</v>
      </c>
      <c r="O31" s="3"/>
    </row>
    <row r="32" spans="2:3" ht="12.75">
      <c r="B32">
        <v>25500</v>
      </c>
      <c r="C32" t="s">
        <v>20</v>
      </c>
    </row>
    <row r="33" spans="1:3" ht="12.75">
      <c r="A33" t="s">
        <v>5</v>
      </c>
      <c r="B33">
        <v>4743</v>
      </c>
      <c r="C33" t="s">
        <v>51</v>
      </c>
    </row>
    <row r="34" spans="1:3" ht="12.75">
      <c r="A34" t="s">
        <v>15</v>
      </c>
      <c r="B34">
        <v>1600</v>
      </c>
      <c r="C34" t="s">
        <v>77</v>
      </c>
    </row>
    <row r="35" spans="1:3" ht="12.75">
      <c r="A35" t="s">
        <v>17</v>
      </c>
      <c r="B35">
        <v>1592.14</v>
      </c>
      <c r="C35" t="s">
        <v>80</v>
      </c>
    </row>
    <row r="43" ht="12.75">
      <c r="F43" t="s">
        <v>81</v>
      </c>
    </row>
  </sheetData>
  <sheetProtection/>
  <mergeCells count="44">
    <mergeCell ref="Q5:Q7"/>
    <mergeCell ref="R5:R7"/>
    <mergeCell ref="B6:B7"/>
    <mergeCell ref="F6:F7"/>
    <mergeCell ref="G6:G7"/>
    <mergeCell ref="H6:H7"/>
    <mergeCell ref="L6:L7"/>
    <mergeCell ref="M6:N6"/>
    <mergeCell ref="A2:R2"/>
    <mergeCell ref="A3:R3"/>
    <mergeCell ref="A4:E4"/>
    <mergeCell ref="F4:Q4"/>
    <mergeCell ref="B5:E5"/>
    <mergeCell ref="F5:N5"/>
    <mergeCell ref="O5:P6"/>
    <mergeCell ref="I6:I7"/>
    <mergeCell ref="J6:J7"/>
    <mergeCell ref="K6:K7"/>
    <mergeCell ref="A9:D9"/>
    <mergeCell ref="F9:N9"/>
    <mergeCell ref="C6:C7"/>
    <mergeCell ref="D6:D7"/>
    <mergeCell ref="E6:E7"/>
    <mergeCell ref="O9:P9"/>
    <mergeCell ref="A10:E10"/>
    <mergeCell ref="A11:E11"/>
    <mergeCell ref="F11:R11"/>
    <mergeCell ref="A12:D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Q28:R28"/>
    <mergeCell ref="B20:C20"/>
    <mergeCell ref="B21:C21"/>
    <mergeCell ref="B22:C22"/>
    <mergeCell ref="B23:C23"/>
    <mergeCell ref="B24:C24"/>
    <mergeCell ref="B25:C25"/>
  </mergeCells>
  <printOptions/>
  <pageMargins left="0.3020833333333333" right="0.08333333333333333" top="0.75" bottom="0.75" header="0.3" footer="0.3"/>
  <pageSetup orientation="landscape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R21"/>
  <sheetViews>
    <sheetView workbookViewId="0" topLeftCell="A1">
      <selection activeCell="D30" sqref="D30"/>
    </sheetView>
  </sheetViews>
  <sheetFormatPr defaultColWidth="9.00390625" defaultRowHeight="12.75"/>
  <cols>
    <col min="3" max="3" width="4.875" style="0" customWidth="1"/>
  </cols>
  <sheetData>
    <row r="3" spans="1:16" ht="12.75">
      <c r="A3" s="58" t="s">
        <v>68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38.25">
      <c r="A4" s="55" t="s">
        <v>9</v>
      </c>
      <c r="B4" s="56"/>
      <c r="C4" s="57"/>
      <c r="D4" s="55"/>
      <c r="E4" s="56"/>
      <c r="F4" s="56"/>
      <c r="G4" s="56"/>
      <c r="H4" s="56"/>
      <c r="I4" s="56"/>
      <c r="J4" s="56"/>
      <c r="K4" s="56"/>
      <c r="L4" s="56"/>
      <c r="M4" s="56"/>
      <c r="N4" s="1" t="s">
        <v>10</v>
      </c>
      <c r="O4" s="1" t="s">
        <v>11</v>
      </c>
      <c r="P4" s="2" t="s">
        <v>18</v>
      </c>
    </row>
    <row r="5" spans="1:16" ht="25.5">
      <c r="A5" s="59" t="s">
        <v>6</v>
      </c>
      <c r="B5" s="60"/>
      <c r="C5" s="61"/>
      <c r="D5" s="52" t="s">
        <v>13</v>
      </c>
      <c r="E5" s="53"/>
      <c r="F5" s="53"/>
      <c r="G5" s="53"/>
      <c r="H5" s="53"/>
      <c r="I5" s="53"/>
      <c r="J5" s="53"/>
      <c r="K5" s="53"/>
      <c r="L5" s="53"/>
      <c r="M5" s="54"/>
      <c r="N5" s="44" t="s">
        <v>65</v>
      </c>
      <c r="O5" s="1">
        <v>0.6</v>
      </c>
      <c r="P5" s="5" t="s">
        <v>71</v>
      </c>
    </row>
    <row r="6" spans="1:16" ht="12.75">
      <c r="A6" s="50" t="s">
        <v>12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 t="s">
        <v>14</v>
      </c>
      <c r="P6" s="51">
        <v>36.86</v>
      </c>
    </row>
    <row r="7" spans="1:16" ht="38.25">
      <c r="A7" s="59" t="s">
        <v>8</v>
      </c>
      <c r="B7" s="60"/>
      <c r="C7" s="61"/>
      <c r="D7" s="52" t="s">
        <v>73</v>
      </c>
      <c r="E7" s="53"/>
      <c r="F7" s="53"/>
      <c r="G7" s="53"/>
      <c r="H7" s="53"/>
      <c r="I7" s="53"/>
      <c r="J7" s="53"/>
      <c r="K7" s="53"/>
      <c r="L7" s="53"/>
      <c r="M7" s="54"/>
      <c r="N7" s="44" t="s">
        <v>74</v>
      </c>
      <c r="O7" s="1">
        <v>1</v>
      </c>
      <c r="P7" s="5" t="s">
        <v>72</v>
      </c>
    </row>
    <row r="8" spans="1:16" ht="12.75">
      <c r="A8" s="46" t="s">
        <v>12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 t="s">
        <v>14</v>
      </c>
      <c r="P8" s="46">
        <v>9.783</v>
      </c>
    </row>
    <row r="9" spans="1:16" ht="38.25">
      <c r="A9" s="59" t="s">
        <v>3</v>
      </c>
      <c r="B9" s="60"/>
      <c r="C9" s="61"/>
      <c r="D9" s="52" t="s">
        <v>64</v>
      </c>
      <c r="E9" s="53"/>
      <c r="F9" s="53"/>
      <c r="G9" s="53"/>
      <c r="H9" s="53"/>
      <c r="I9" s="53"/>
      <c r="J9" s="53"/>
      <c r="K9" s="53"/>
      <c r="L9" s="53"/>
      <c r="M9" s="54"/>
      <c r="N9" s="44" t="s">
        <v>62</v>
      </c>
      <c r="O9" s="1">
        <v>1</v>
      </c>
      <c r="P9" s="5" t="s">
        <v>75</v>
      </c>
    </row>
    <row r="10" spans="1:16" ht="12.75">
      <c r="A10" s="26" t="s">
        <v>12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 t="s">
        <v>14</v>
      </c>
      <c r="P10" s="26">
        <v>4.957</v>
      </c>
    </row>
    <row r="11" spans="1:16" ht="47.25" customHeight="1">
      <c r="A11" s="59" t="s">
        <v>5</v>
      </c>
      <c r="B11" s="60"/>
      <c r="C11" s="61"/>
      <c r="D11" s="52" t="s">
        <v>16</v>
      </c>
      <c r="E11" s="53"/>
      <c r="F11" s="53"/>
      <c r="G11" s="53"/>
      <c r="H11" s="53"/>
      <c r="I11" s="53"/>
      <c r="J11" s="53"/>
      <c r="K11" s="53"/>
      <c r="L11" s="53"/>
      <c r="M11" s="54"/>
      <c r="N11" s="44" t="s">
        <v>63</v>
      </c>
      <c r="O11" s="1">
        <v>2.6</v>
      </c>
      <c r="P11" s="5"/>
    </row>
    <row r="12" spans="1:16" ht="12.75">
      <c r="A12" s="39" t="s">
        <v>12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 t="s">
        <v>14</v>
      </c>
      <c r="P12" s="39">
        <v>8.467</v>
      </c>
    </row>
    <row r="13" spans="1:16" ht="76.5">
      <c r="A13" s="59" t="s">
        <v>15</v>
      </c>
      <c r="B13" s="60"/>
      <c r="C13" s="61"/>
      <c r="D13" s="52" t="s">
        <v>79</v>
      </c>
      <c r="E13" s="53"/>
      <c r="F13" s="53"/>
      <c r="G13" s="53"/>
      <c r="H13" s="53"/>
      <c r="I13" s="53"/>
      <c r="J13" s="53"/>
      <c r="K13" s="53"/>
      <c r="L13" s="53"/>
      <c r="M13" s="54"/>
      <c r="N13" s="44" t="s">
        <v>67</v>
      </c>
      <c r="O13" s="1">
        <v>0.15</v>
      </c>
      <c r="P13" s="5" t="s">
        <v>78</v>
      </c>
    </row>
    <row r="14" spans="1:16" ht="38.25">
      <c r="A14" s="59"/>
      <c r="B14" s="60"/>
      <c r="C14" s="61"/>
      <c r="D14" s="52" t="s">
        <v>66</v>
      </c>
      <c r="E14" s="53"/>
      <c r="F14" s="53"/>
      <c r="G14" s="53"/>
      <c r="H14" s="53"/>
      <c r="I14" s="53"/>
      <c r="J14" s="53"/>
      <c r="K14" s="53"/>
      <c r="L14" s="53"/>
      <c r="M14" s="54"/>
      <c r="N14" s="44" t="s">
        <v>63</v>
      </c>
      <c r="O14" s="1">
        <v>0.15</v>
      </c>
      <c r="P14" s="5"/>
    </row>
    <row r="15" spans="1:18" ht="12.75">
      <c r="A15" s="45" t="s">
        <v>12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 t="s">
        <v>14</v>
      </c>
      <c r="P15" s="45">
        <v>12.827</v>
      </c>
      <c r="R15" s="4"/>
    </row>
    <row r="18" spans="6:15" ht="12.75">
      <c r="F18" s="27" t="s">
        <v>52</v>
      </c>
      <c r="G18" s="27"/>
      <c r="H18" s="27"/>
      <c r="I18" s="27"/>
      <c r="J18" s="27"/>
      <c r="K18" s="27"/>
      <c r="L18" s="27"/>
      <c r="M18" s="27"/>
      <c r="N18" s="27"/>
      <c r="O18" s="27"/>
    </row>
    <row r="19" spans="6:15" ht="12.75"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6:15" ht="12.75"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6:16" ht="12.75">
      <c r="F21" s="27" t="s">
        <v>53</v>
      </c>
      <c r="G21" s="27" t="s">
        <v>54</v>
      </c>
      <c r="H21" s="27"/>
      <c r="I21" s="27"/>
      <c r="J21" s="27"/>
      <c r="K21" s="27"/>
      <c r="L21" s="27"/>
      <c r="M21" s="27"/>
      <c r="N21" s="27"/>
      <c r="O21" s="27"/>
      <c r="P21" s="4"/>
    </row>
  </sheetData>
  <sheetProtection/>
  <mergeCells count="15">
    <mergeCell ref="A9:C9"/>
    <mergeCell ref="D9:M9"/>
    <mergeCell ref="A13:C13"/>
    <mergeCell ref="D13:M13"/>
    <mergeCell ref="A14:C14"/>
    <mergeCell ref="D14:M14"/>
    <mergeCell ref="A11:C11"/>
    <mergeCell ref="D11:M11"/>
    <mergeCell ref="A3:P3"/>
    <mergeCell ref="A4:C4"/>
    <mergeCell ref="D4:M4"/>
    <mergeCell ref="A5:C5"/>
    <mergeCell ref="D5:M5"/>
    <mergeCell ref="A7:C7"/>
    <mergeCell ref="D7:M7"/>
  </mergeCells>
  <printOptions/>
  <pageMargins left="0.3645833333333333" right="0.354166666666666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User</cp:lastModifiedBy>
  <cp:lastPrinted>2024-02-08T06:54:09Z</cp:lastPrinted>
  <dcterms:created xsi:type="dcterms:W3CDTF">2011-07-19T05:50:16Z</dcterms:created>
  <dcterms:modified xsi:type="dcterms:W3CDTF">2024-02-13T07:13:05Z</dcterms:modified>
  <cp:category/>
  <cp:version/>
  <cp:contentType/>
  <cp:contentStatus/>
</cp:coreProperties>
</file>