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ЗНОСКА февраль 2024\"/>
    </mc:Choice>
  </mc:AlternateContent>
  <xr:revisionPtr revIDLastSave="0" documentId="13_ncr:1_{2DA069DE-E2DA-4274-A7E2-CC8768DEEE77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Лист4" sheetId="28" state="hidden" r:id="rId1"/>
    <sheet name="2024" sheetId="29" r:id="rId2"/>
    <sheet name="работы 2024" sheetId="30" r:id="rId3"/>
    <sheet name="вода 2024" sheetId="31" r:id="rId4"/>
  </sheets>
  <calcPr calcId="191029"/>
</workbook>
</file>

<file path=xl/calcChain.xml><?xml version="1.0" encoding="utf-8"?>
<calcChain xmlns="http://schemas.openxmlformats.org/spreadsheetml/2006/main">
  <c r="M16" i="29" l="1"/>
  <c r="I6" i="31" l="1"/>
  <c r="F6" i="31"/>
  <c r="P29" i="29"/>
  <c r="O29" i="29"/>
  <c r="N29" i="29"/>
  <c r="K29" i="29"/>
  <c r="J29" i="29"/>
  <c r="I29" i="29"/>
  <c r="G29" i="29"/>
  <c r="B29" i="29"/>
  <c r="R16" i="29"/>
  <c r="M15" i="29" l="1"/>
  <c r="M29" i="29" s="1"/>
  <c r="H17" i="31" l="1"/>
  <c r="G17" i="31"/>
  <c r="E17" i="31"/>
  <c r="D17" i="31"/>
  <c r="I5" i="31"/>
  <c r="I17" i="31" s="1"/>
  <c r="F5" i="31"/>
  <c r="F17" i="31" s="1"/>
  <c r="D27" i="29"/>
  <c r="D29" i="29" s="1"/>
  <c r="Q15" i="29"/>
  <c r="Q29" i="29" s="1"/>
  <c r="L15" i="29"/>
  <c r="L29" i="29" s="1"/>
  <c r="H15" i="29"/>
  <c r="H29" i="29" s="1"/>
  <c r="F15" i="29"/>
  <c r="F29" i="29" s="1"/>
  <c r="Q11" i="29"/>
  <c r="P11" i="29"/>
  <c r="O11" i="29"/>
  <c r="N11" i="29"/>
  <c r="M11" i="29"/>
  <c r="L11" i="29"/>
  <c r="K11" i="29"/>
  <c r="J11" i="29"/>
  <c r="I11" i="29"/>
  <c r="H11" i="29"/>
  <c r="G11" i="29"/>
  <c r="F11" i="29"/>
  <c r="R9" i="29"/>
  <c r="R8" i="29"/>
  <c r="R11" i="29" l="1"/>
  <c r="R15" i="29"/>
  <c r="R29" i="29" s="1"/>
  <c r="Q30" i="29" l="1"/>
</calcChain>
</file>

<file path=xl/sharedStrings.xml><?xml version="1.0" encoding="utf-8"?>
<sst xmlns="http://schemas.openxmlformats.org/spreadsheetml/2006/main" count="130" uniqueCount="75">
  <si>
    <t>Содержание</t>
  </si>
  <si>
    <t>ремонт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</si>
  <si>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</si>
  <si>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</si>
  <si>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</si>
  <si>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</si>
  <si>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</si>
  <si>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</si>
  <si>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</si>
  <si>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Месяц</t>
  </si>
  <si>
    <t>ед. изм.</t>
  </si>
  <si>
    <t>кол-во</t>
  </si>
  <si>
    <t>ИТОГО</t>
  </si>
  <si>
    <t>тыс.руб.</t>
  </si>
  <si>
    <t>июль</t>
  </si>
  <si>
    <t>август</t>
  </si>
  <si>
    <t>сентябрь</t>
  </si>
  <si>
    <t>октябрь</t>
  </si>
  <si>
    <t>ноябрь</t>
  </si>
  <si>
    <t>декабрь</t>
  </si>
  <si>
    <t>Место провед-я работ</t>
  </si>
  <si>
    <t>Вода</t>
  </si>
  <si>
    <t>Стоки</t>
  </si>
  <si>
    <t>долг</t>
  </si>
  <si>
    <t>Ремонт освещения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</si>
  <si>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</si>
  <si>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</si>
  <si>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</si>
  <si>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</si>
  <si>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</si>
  <si>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</si>
  <si>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</si>
  <si>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</si>
  <si>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</si>
  <si>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</si>
  <si>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</si>
  <si>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</si>
  <si>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</si>
  <si>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</si>
  <si>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</si>
  <si>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</si>
  <si>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</si>
  <si>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</si>
  <si>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</si>
  <si>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</si>
  <si>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</si>
  <si>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</si>
  <si>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</si>
  <si>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</si>
  <si>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</si>
  <si>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</si>
  <si>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</si>
  <si>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</si>
  <si>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</si>
  <si>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</si>
  <si>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</si>
  <si>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</si>
  <si>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</si>
  <si>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</si>
  <si>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</si>
  <si>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</si>
  <si>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</si>
  <si>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</si>
  <si>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х/в</t>
  </si>
  <si>
    <t>эл-во</t>
  </si>
  <si>
    <t>Работы по уборке придомовой территории</t>
  </si>
  <si>
    <t>100 шт.</t>
  </si>
  <si>
    <t>общехозяйственные расходы</t>
  </si>
  <si>
    <t>ГПБ УА</t>
  </si>
  <si>
    <t>необходимый тариф</t>
  </si>
  <si>
    <t>Перечень выполненных работ по сметам за 2024 год по дому Горийская 1</t>
  </si>
  <si>
    <t>Информация о доходах и расходах по дому __Горийская 1__на 2024год.</t>
  </si>
  <si>
    <t>ремонт светильника 3 подъезд 1 этаж</t>
  </si>
  <si>
    <t>Доходы и расходы по воде и стокам 2024 год</t>
  </si>
  <si>
    <t>(ремонт эл. щита 8эт.4 подъезд)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</si>
</sst>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_-* #,##0.00_р_._-;\-* #,##0.00_р_._-;_-* &quot;-&quot;??_р_._-;_-@_-"/>
    <numFmt numFmtId="167" formatCode="#,##0.00_р_.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6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9">
    <xf numFmtId="0" fontId="0" fillId="0" borderId="0" xfId="0"/>
    <xf numFmtId="2" fontId="0" fillId="0" borderId="0" xfId="0" applyNumberFormat="1"/>
    <xf numFmtId="167" fontId="2" fillId="0" borderId="0" xfId="0" applyNumberFormat="1" applyFont="1"/>
    <xf numFmtId="167" fontId="0" fillId="0" borderId="0" xfId="0" applyNumberFormat="1"/>
    <xf numFmtId="0" fontId="0" fillId="0" borderId="4" xfId="0" applyBorder="1"/>
    <xf numFmtId="4" fontId="0" fillId="0" borderId="0" xfId="0" applyNumberFormat="1"/>
    <xf numFmtId="0" fontId="0" fillId="2" borderId="0" xfId="0" applyFill="1"/>
    <xf numFmtId="0" fontId="0" fillId="0" borderId="4" xfId="0" applyBorder="1" applyAlignment="1">
      <alignment wrapText="1"/>
    </xf>
    <xf numFmtId="0" fontId="4" fillId="0" borderId="0" xfId="0" applyFont="1"/>
    <xf numFmtId="166" fontId="0" fillId="0" borderId="4" xfId="1" applyFont="1" applyBorder="1" applyAlignment="1">
      <alignment horizontal="right"/>
    </xf>
    <xf numFmtId="0" fontId="1" fillId="5" borderId="12" xfId="0" applyFont="1" applyFill="1" applyBorder="1"/>
    <xf numFmtId="0" fontId="1" fillId="5" borderId="12" xfId="0" applyFont="1" applyFill="1" applyBorder="1" applyAlignment="1">
      <alignment wrapText="1"/>
    </xf>
    <xf numFmtId="2" fontId="3" fillId="5" borderId="12" xfId="0" applyNumberFormat="1" applyFont="1" applyFill="1" applyBorder="1"/>
    <xf numFmtId="2" fontId="2" fillId="0" borderId="1" xfId="0" applyNumberFormat="1" applyFont="1" applyBorder="1" applyAlignment="1">
      <alignment horizontal="left" vertical="top" textRotation="90" wrapText="1"/>
    </xf>
    <xf numFmtId="2" fontId="3" fillId="0" borderId="5" xfId="0" applyNumberFormat="1" applyFont="1" applyBorder="1" applyAlignment="1">
      <alignment horizontal="center" vertical="top" wrapText="1"/>
    </xf>
    <xf numFmtId="4" fontId="6" fillId="5" borderId="4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 vertical="top" wrapText="1"/>
    </xf>
    <xf numFmtId="2" fontId="1" fillId="8" borderId="2" xfId="0" applyNumberFormat="1" applyFont="1" applyFill="1" applyBorder="1" applyAlignment="1">
      <alignment horizontal="center" vertical="top" wrapText="1"/>
    </xf>
    <xf numFmtId="2" fontId="2" fillId="8" borderId="6" xfId="0" applyNumberFormat="1" applyFont="1" applyFill="1" applyBorder="1" applyAlignment="1">
      <alignment horizontal="center" vertical="top" wrapText="1"/>
    </xf>
    <xf numFmtId="2" fontId="2" fillId="8" borderId="11" xfId="0" applyNumberFormat="1" applyFont="1" applyFill="1" applyBorder="1" applyAlignment="1">
      <alignment horizontal="center" vertical="top" wrapText="1"/>
    </xf>
    <xf numFmtId="2" fontId="2" fillId="8" borderId="7" xfId="0" applyNumberFormat="1" applyFont="1" applyFill="1" applyBorder="1" applyAlignment="1">
      <alignment horizontal="center" vertical="top" wrapText="1"/>
    </xf>
    <xf numFmtId="17" fontId="6" fillId="9" borderId="4" xfId="0" applyNumberFormat="1" applyFont="1" applyFill="1" applyBorder="1" applyAlignment="1">
      <alignment horizontal="left"/>
    </xf>
    <xf numFmtId="167" fontId="2" fillId="8" borderId="4" xfId="0" applyNumberFormat="1" applyFont="1" applyFill="1" applyBorder="1"/>
    <xf numFmtId="167" fontId="2" fillId="8" borderId="5" xfId="0" applyNumberFormat="1" applyFont="1" applyFill="1" applyBorder="1"/>
    <xf numFmtId="4" fontId="2" fillId="8" borderId="4" xfId="0" applyNumberFormat="1" applyFont="1" applyFill="1" applyBorder="1"/>
    <xf numFmtId="17" fontId="6" fillId="10" borderId="4" xfId="0" applyNumberFormat="1" applyFont="1" applyFill="1" applyBorder="1" applyAlignment="1">
      <alignment horizontal="left" wrapText="1"/>
    </xf>
    <xf numFmtId="0" fontId="6" fillId="3" borderId="4" xfId="0" applyFont="1" applyFill="1" applyBorder="1"/>
    <xf numFmtId="167" fontId="2" fillId="3" borderId="4" xfId="0" applyNumberFormat="1" applyFont="1" applyFill="1" applyBorder="1"/>
    <xf numFmtId="4" fontId="3" fillId="3" borderId="4" xfId="0" applyNumberFormat="1" applyFont="1" applyFill="1" applyBorder="1"/>
    <xf numFmtId="167" fontId="2" fillId="11" borderId="4" xfId="0" applyNumberFormat="1" applyFont="1" applyFill="1" applyBorder="1"/>
    <xf numFmtId="0" fontId="6" fillId="0" borderId="0" xfId="0" applyFont="1"/>
    <xf numFmtId="167" fontId="8" fillId="0" borderId="0" xfId="0" applyNumberFormat="1" applyFont="1"/>
    <xf numFmtId="2" fontId="3" fillId="0" borderId="4" xfId="0" applyNumberFormat="1" applyFont="1" applyBorder="1" applyAlignment="1">
      <alignment vertical="top" wrapText="1"/>
    </xf>
    <xf numFmtId="167" fontId="9" fillId="3" borderId="4" xfId="0" applyNumberFormat="1" applyFont="1" applyFill="1" applyBorder="1"/>
    <xf numFmtId="0" fontId="11" fillId="2" borderId="7" xfId="0" applyFont="1" applyFill="1" applyBorder="1"/>
    <xf numFmtId="0" fontId="11" fillId="2" borderId="4" xfId="0" applyFont="1" applyFill="1" applyBorder="1"/>
    <xf numFmtId="0" fontId="11" fillId="4" borderId="4" xfId="0" applyFont="1" applyFill="1" applyBorder="1"/>
    <xf numFmtId="0" fontId="12" fillId="3" borderId="4" xfId="0" applyFont="1" applyFill="1" applyBorder="1"/>
    <xf numFmtId="2" fontId="2" fillId="0" borderId="5" xfId="0" applyNumberFormat="1" applyFont="1" applyBorder="1" applyAlignment="1">
      <alignment vertical="top" textRotation="90" wrapText="1"/>
    </xf>
    <xf numFmtId="0" fontId="1" fillId="5" borderId="4" xfId="0" applyFont="1" applyFill="1" applyBorder="1" applyAlignment="1">
      <alignment horizontal="center" wrapText="1"/>
    </xf>
    <xf numFmtId="0" fontId="2" fillId="12" borderId="7" xfId="0" applyFont="1" applyFill="1" applyBorder="1" applyAlignment="1">
      <alignment horizontal="center" wrapText="1"/>
    </xf>
    <xf numFmtId="4" fontId="2" fillId="11" borderId="4" xfId="0" applyNumberFormat="1" applyFont="1" applyFill="1" applyBorder="1"/>
    <xf numFmtId="167" fontId="9" fillId="12" borderId="4" xfId="0" applyNumberFormat="1" applyFont="1" applyFill="1" applyBorder="1"/>
    <xf numFmtId="167" fontId="9" fillId="6" borderId="4" xfId="0" applyNumberFormat="1" applyFont="1" applyFill="1" applyBorder="1"/>
    <xf numFmtId="4" fontId="9" fillId="5" borderId="4" xfId="0" applyNumberFormat="1" applyFont="1" applyFill="1" applyBorder="1"/>
    <xf numFmtId="0" fontId="4" fillId="13" borderId="0" xfId="0" applyFont="1" applyFill="1"/>
    <xf numFmtId="167" fontId="2" fillId="8" borderId="0" xfId="0" applyNumberFormat="1" applyFont="1" applyFill="1"/>
    <xf numFmtId="2" fontId="2" fillId="0" borderId="4" xfId="0" applyNumberFormat="1" applyFont="1" applyBorder="1" applyAlignment="1">
      <alignment horizontal="right" vertical="top" wrapText="1"/>
    </xf>
    <xf numFmtId="2" fontId="6" fillId="0" borderId="4" xfId="0" applyNumberFormat="1" applyFont="1" applyBorder="1" applyAlignment="1">
      <alignment vertical="top"/>
    </xf>
    <xf numFmtId="0" fontId="4" fillId="10" borderId="0" xfId="0" applyFont="1" applyFill="1"/>
    <xf numFmtId="0" fontId="13" fillId="5" borderId="2" xfId="0" applyFont="1" applyFill="1" applyBorder="1" applyAlignment="1">
      <alignment wrapText="1"/>
    </xf>
    <xf numFmtId="2" fontId="3" fillId="0" borderId="2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0" fontId="11" fillId="2" borderId="4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2" fontId="4" fillId="0" borderId="2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textRotation="90" wrapText="1"/>
    </xf>
    <xf numFmtId="2" fontId="3" fillId="0" borderId="3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6" fillId="0" borderId="1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1" fillId="8" borderId="2" xfId="0" applyNumberFormat="1" applyFont="1" applyFill="1" applyBorder="1" applyAlignment="1">
      <alignment horizontal="center" vertical="top" wrapText="1"/>
    </xf>
    <xf numFmtId="167" fontId="8" fillId="0" borderId="9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7" fontId="2" fillId="4" borderId="2" xfId="0" applyNumberFormat="1" applyFont="1" applyFill="1" applyBorder="1" applyAlignment="1">
      <alignment horizontal="center"/>
    </xf>
    <xf numFmtId="167" fontId="2" fillId="4" borderId="7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0" fillId="4" borderId="7" xfId="0" applyFill="1" applyBorder="1"/>
    <xf numFmtId="0" fontId="2" fillId="7" borderId="4" xfId="0" applyFont="1" applyFill="1" applyBorder="1" applyAlignment="1">
      <alignment horizontal="center" wrapText="1"/>
    </xf>
    <xf numFmtId="167" fontId="2" fillId="3" borderId="2" xfId="0" applyNumberFormat="1" applyFont="1" applyFill="1" applyBorder="1" applyAlignment="1">
      <alignment horizontal="center"/>
    </xf>
    <xf numFmtId="167" fontId="2" fillId="3" borderId="7" xfId="0" applyNumberFormat="1" applyFont="1" applyFill="1" applyBorder="1" applyAlignment="1">
      <alignment horizontal="center"/>
    </xf>
    <xf numFmtId="2" fontId="1" fillId="8" borderId="6" xfId="0" applyNumberFormat="1" applyFont="1" applyFill="1" applyBorder="1" applyAlignment="1">
      <alignment horizontal="center" vertical="top" wrapText="1"/>
    </xf>
    <xf numFmtId="2" fontId="1" fillId="8" borderId="7" xfId="0" applyNumberFormat="1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66CC"/>
      <color rgb="FFF6A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2:R45"/>
  <sheetViews>
    <sheetView tabSelected="1" topLeftCell="A4" workbookViewId="0">
      <selection activeCell="D18" sqref="D18"/>
    </sheetView>
  </sheetViews>
  <sheetFormatPr defaultRowHeight="13.2" x14ac:dyDescent="0.25"/>
  <sheetData>
    <row r="2" spans="1:18" ht="15.6" x14ac:dyDescent="0.3">
      <c r="A2" s="70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x14ac:dyDescent="0.25">
      <c r="A4" s="71"/>
      <c r="B4" s="69"/>
      <c r="C4" s="69"/>
      <c r="D4" s="69"/>
      <c r="E4" s="112"/>
      <c r="F4" s="100" t="s">
        <v>25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4"/>
    </row>
    <row r="5" spans="1:18" x14ac:dyDescent="0.25">
      <c r="A5" s="10"/>
      <c r="B5" s="113" t="s">
        <v>26</v>
      </c>
      <c r="C5" s="114"/>
      <c r="D5" s="114"/>
      <c r="E5" s="115"/>
      <c r="F5" s="72" t="s">
        <v>0</v>
      </c>
      <c r="G5" s="73"/>
      <c r="H5" s="73"/>
      <c r="I5" s="73"/>
      <c r="J5" s="73"/>
      <c r="K5" s="73"/>
      <c r="L5" s="73"/>
      <c r="M5" s="73"/>
      <c r="N5" s="73"/>
      <c r="O5" s="74" t="s">
        <v>27</v>
      </c>
      <c r="P5" s="75"/>
      <c r="Q5" s="78" t="s">
        <v>28</v>
      </c>
      <c r="R5" s="81" t="s">
        <v>12</v>
      </c>
    </row>
    <row r="6" spans="1:18" x14ac:dyDescent="0.25">
      <c r="A6" s="11"/>
      <c r="B6" s="84" t="s">
        <v>29</v>
      </c>
      <c r="C6" s="84" t="s">
        <v>1</v>
      </c>
      <c r="D6" s="84" t="s">
        <v>58</v>
      </c>
      <c r="E6" s="91" t="s">
        <v>2</v>
      </c>
      <c r="F6" s="89" t="s">
        <v>30</v>
      </c>
      <c r="G6" s="89" t="s">
        <v>65</v>
      </c>
      <c r="H6" s="89" t="s">
        <v>31</v>
      </c>
      <c r="I6" s="89" t="s">
        <v>32</v>
      </c>
      <c r="J6" s="89" t="s">
        <v>33</v>
      </c>
      <c r="K6" s="89" t="s">
        <v>62</v>
      </c>
      <c r="L6" s="89" t="s">
        <v>67</v>
      </c>
      <c r="M6" s="93" t="s">
        <v>34</v>
      </c>
      <c r="N6" s="95"/>
      <c r="O6" s="76"/>
      <c r="P6" s="77"/>
      <c r="Q6" s="79"/>
      <c r="R6" s="82"/>
    </row>
    <row r="7" spans="1:18" ht="121.8" x14ac:dyDescent="0.25">
      <c r="A7" s="12"/>
      <c r="B7" s="85"/>
      <c r="C7" s="85"/>
      <c r="D7" s="85"/>
      <c r="E7" s="92"/>
      <c r="F7" s="90"/>
      <c r="G7" s="90"/>
      <c r="H7" s="90"/>
      <c r="I7" s="90"/>
      <c r="J7" s="90"/>
      <c r="K7" s="90"/>
      <c r="L7" s="90"/>
      <c r="M7" s="38" t="s">
        <v>59</v>
      </c>
      <c r="N7" s="38" t="s">
        <v>61</v>
      </c>
      <c r="O7" s="13" t="s">
        <v>35</v>
      </c>
      <c r="P7" s="13" t="s">
        <v>36</v>
      </c>
      <c r="Q7" s="80"/>
      <c r="R7" s="83"/>
    </row>
    <row r="8" spans="1:18" x14ac:dyDescent="0.25">
      <c r="A8" s="50" t="s">
        <v>60</v>
      </c>
      <c r="B8" s="48"/>
      <c r="C8" s="48"/>
      <c r="D8" s="48"/>
      <c r="E8" s="15">
        <v>18</v>
      </c>
      <c r="F8" s="47">
        <v>1.1000000000000001</v>
      </c>
      <c r="G8" s="47">
        <v>0</v>
      </c>
      <c r="H8" s="47">
        <v>3.12</v>
      </c>
      <c r="I8" s="47">
        <v>0</v>
      </c>
      <c r="J8" s="47">
        <v>2.06</v>
      </c>
      <c r="K8" s="47">
        <v>5.32</v>
      </c>
      <c r="L8" s="47">
        <v>3.2</v>
      </c>
      <c r="M8" s="47">
        <v>0</v>
      </c>
      <c r="N8" s="47">
        <v>0</v>
      </c>
      <c r="O8" s="32">
        <v>0.1</v>
      </c>
      <c r="P8" s="32">
        <v>0.1</v>
      </c>
      <c r="Q8" s="14">
        <v>3</v>
      </c>
      <c r="R8" s="14">
        <f>SUM(F8:Q8)</f>
        <v>18</v>
      </c>
    </row>
    <row r="9" spans="1:18" x14ac:dyDescent="0.25">
      <c r="A9" s="103" t="s">
        <v>69</v>
      </c>
      <c r="B9" s="104"/>
      <c r="C9" s="104"/>
      <c r="D9" s="105"/>
      <c r="E9" s="15"/>
      <c r="F9" s="47">
        <v>2</v>
      </c>
      <c r="G9" s="47">
        <v>1.58</v>
      </c>
      <c r="H9" s="47">
        <v>3.4</v>
      </c>
      <c r="I9" s="47">
        <v>0.51</v>
      </c>
      <c r="J9" s="47">
        <v>2.06</v>
      </c>
      <c r="K9" s="47">
        <v>5.32</v>
      </c>
      <c r="L9" s="47">
        <v>3.6</v>
      </c>
      <c r="M9" s="47">
        <v>0</v>
      </c>
      <c r="N9" s="47">
        <v>0.23</v>
      </c>
      <c r="O9" s="51">
        <v>1</v>
      </c>
      <c r="P9" s="52">
        <v>1</v>
      </c>
      <c r="Q9" s="14">
        <v>3.3</v>
      </c>
      <c r="R9" s="14">
        <f>SUM(F9:Q9)</f>
        <v>24.000000000000004</v>
      </c>
    </row>
    <row r="10" spans="1:18" ht="20.399999999999999" x14ac:dyDescent="0.25">
      <c r="A10" s="106" t="s">
        <v>37</v>
      </c>
      <c r="B10" s="107"/>
      <c r="C10" s="107"/>
      <c r="D10" s="108"/>
      <c r="E10" s="15">
        <v>7894.8</v>
      </c>
      <c r="F10" s="93" t="s">
        <v>38</v>
      </c>
      <c r="G10" s="94"/>
      <c r="H10" s="94"/>
      <c r="I10" s="94"/>
      <c r="J10" s="94"/>
      <c r="K10" s="94"/>
      <c r="L10" s="94"/>
      <c r="M10" s="94"/>
      <c r="N10" s="95"/>
      <c r="O10" s="96" t="s">
        <v>39</v>
      </c>
      <c r="P10" s="97"/>
      <c r="Q10" s="14" t="s">
        <v>40</v>
      </c>
      <c r="R10" s="14"/>
    </row>
    <row r="11" spans="1:18" x14ac:dyDescent="0.25">
      <c r="A11" s="86" t="s">
        <v>41</v>
      </c>
      <c r="B11" s="87"/>
      <c r="C11" s="87"/>
      <c r="D11" s="87"/>
      <c r="E11" s="88"/>
      <c r="F11" s="16">
        <f>F8*E10</f>
        <v>8684.2800000000007</v>
      </c>
      <c r="G11" s="16">
        <f>G8*E10</f>
        <v>0</v>
      </c>
      <c r="H11" s="16">
        <f>H8*E10</f>
        <v>24631.776000000002</v>
      </c>
      <c r="I11" s="16">
        <f>E10*I8</f>
        <v>0</v>
      </c>
      <c r="J11" s="16">
        <f>J8*E10</f>
        <v>16263.288</v>
      </c>
      <c r="K11" s="16">
        <f>K8*E10</f>
        <v>42000.336000000003</v>
      </c>
      <c r="L11" s="16">
        <f>E10*L8</f>
        <v>25263.360000000001</v>
      </c>
      <c r="M11" s="16">
        <f>E10*M8</f>
        <v>0</v>
      </c>
      <c r="N11" s="16">
        <f>N8*E10</f>
        <v>0</v>
      </c>
      <c r="O11" s="16">
        <f>O8*E10</f>
        <v>789.48</v>
      </c>
      <c r="P11" s="16">
        <f>P8*E10</f>
        <v>789.48</v>
      </c>
      <c r="Q11" s="16">
        <f>Q8*E10</f>
        <v>23684.400000000001</v>
      </c>
      <c r="R11" s="16">
        <f>F11+G11+H11+I11+J11+K11+L11+M11+N11+O11+P11+Q11</f>
        <v>142106.4</v>
      </c>
    </row>
    <row r="12" spans="1:18" x14ac:dyDescent="0.25">
      <c r="A12" s="109" t="s">
        <v>42</v>
      </c>
      <c r="B12" s="109"/>
      <c r="C12" s="109"/>
      <c r="D12" s="109"/>
      <c r="E12" s="110"/>
      <c r="F12" s="98" t="s">
        <v>43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</row>
    <row r="13" spans="1:18" x14ac:dyDescent="0.25">
      <c r="A13" s="122" t="s">
        <v>44</v>
      </c>
      <c r="B13" s="122"/>
      <c r="C13" s="122"/>
      <c r="D13" s="123"/>
      <c r="E13" s="44">
        <v>-510338.63000000082</v>
      </c>
      <c r="F13" s="17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20"/>
    </row>
    <row r="14" spans="1:18" x14ac:dyDescent="0.25">
      <c r="A14" s="39"/>
      <c r="B14" s="117" t="s">
        <v>57</v>
      </c>
      <c r="C14" s="117"/>
      <c r="D14" s="40" t="s">
        <v>42</v>
      </c>
      <c r="E14" s="41" t="s">
        <v>23</v>
      </c>
      <c r="F14" s="17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20"/>
    </row>
    <row r="15" spans="1:18" x14ac:dyDescent="0.25">
      <c r="A15" s="21" t="s">
        <v>45</v>
      </c>
      <c r="B15" s="101">
        <v>161836.21</v>
      </c>
      <c r="C15" s="116"/>
      <c r="D15" s="42">
        <v>133767.56</v>
      </c>
      <c r="E15" s="29"/>
      <c r="F15" s="22">
        <f>F8*E10</f>
        <v>8684.2800000000007</v>
      </c>
      <c r="G15" s="22">
        <v>12508.415999999999</v>
      </c>
      <c r="H15" s="23">
        <f>H8*E10</f>
        <v>24631.776000000002</v>
      </c>
      <c r="I15" s="22">
        <v>4238.3999999999996</v>
      </c>
      <c r="J15" s="22">
        <v>16248.420000000002</v>
      </c>
      <c r="K15" s="22">
        <v>41208</v>
      </c>
      <c r="L15" s="22">
        <f>L8*E10</f>
        <v>25263.360000000001</v>
      </c>
      <c r="M15" s="22">
        <f>312.99+22052.02</f>
        <v>22365.010000000002</v>
      </c>
      <c r="N15" s="22">
        <v>0</v>
      </c>
      <c r="O15" s="43">
        <v>587</v>
      </c>
      <c r="P15" s="43">
        <v>0</v>
      </c>
      <c r="Q15" s="22">
        <f>Q8*E10</f>
        <v>23684.400000000001</v>
      </c>
      <c r="R15" s="24">
        <f t="shared" ref="R15:R16" si="0">SUM(F15:Q15)</f>
        <v>179419.06200000001</v>
      </c>
    </row>
    <row r="16" spans="1:18" x14ac:dyDescent="0.25">
      <c r="A16" s="21" t="s">
        <v>46</v>
      </c>
      <c r="B16" s="101">
        <v>164453.88</v>
      </c>
      <c r="C16" s="102"/>
      <c r="D16" s="42">
        <v>148497.98000000001</v>
      </c>
      <c r="E16" s="29"/>
      <c r="F16" s="22">
        <v>8684.2800000000007</v>
      </c>
      <c r="G16" s="22">
        <v>13008.752640000001</v>
      </c>
      <c r="H16" s="23">
        <v>24631.776000000002</v>
      </c>
      <c r="I16" s="22">
        <v>4238.3999999999996</v>
      </c>
      <c r="J16" s="22">
        <v>16513.090560000001</v>
      </c>
      <c r="K16" s="22">
        <v>41208</v>
      </c>
      <c r="L16" s="22">
        <v>25263.360000000001</v>
      </c>
      <c r="M16" s="22">
        <f>271.25+15599.72</f>
        <v>15870.97</v>
      </c>
      <c r="N16" s="22">
        <v>0</v>
      </c>
      <c r="O16" s="43">
        <v>587</v>
      </c>
      <c r="P16" s="43">
        <v>0</v>
      </c>
      <c r="Q16" s="22">
        <v>23684.400000000001</v>
      </c>
      <c r="R16" s="24">
        <f t="shared" si="0"/>
        <v>173690.02919999999</v>
      </c>
    </row>
    <row r="17" spans="1:18" x14ac:dyDescent="0.25">
      <c r="A17" t="s">
        <v>5</v>
      </c>
      <c r="B17" s="101"/>
      <c r="C17" s="102"/>
      <c r="D17" s="42"/>
      <c r="E17" s="29"/>
      <c r="F17" s="22"/>
      <c r="G17" s="22"/>
      <c r="H17" s="23"/>
      <c r="I17" s="22"/>
      <c r="J17" s="22"/>
      <c r="K17" s="22"/>
      <c r="L17" s="22"/>
      <c r="M17" s="22"/>
      <c r="N17" s="22"/>
      <c r="O17" s="43"/>
      <c r="P17" s="43"/>
      <c r="Q17" s="22"/>
      <c r="R17" s="24"/>
    </row>
    <row r="18" spans="1:18" x14ac:dyDescent="0.25">
      <c r="A18" s="21" t="s">
        <v>47</v>
      </c>
      <c r="B18" s="101"/>
      <c r="C18" s="102"/>
      <c r="D18" s="42"/>
      <c r="E18" s="29"/>
      <c r="F18" s="22"/>
      <c r="G18" s="22"/>
      <c r="H18" s="23"/>
      <c r="I18" s="22"/>
      <c r="J18" s="22"/>
      <c r="K18" s="22"/>
      <c r="L18" s="22"/>
      <c r="M18" s="22"/>
      <c r="N18" s="22"/>
      <c r="O18" s="43"/>
      <c r="P18" s="43"/>
      <c r="Q18" s="22"/>
      <c r="R18" s="24"/>
    </row>
    <row r="19" spans="1:18" x14ac:dyDescent="0.25">
      <c r="A19" s="21" t="s">
        <v>7</v>
      </c>
      <c r="B19" s="101"/>
      <c r="C19" s="102"/>
      <c r="D19" s="42"/>
      <c r="E19" s="29"/>
      <c r="F19" s="22"/>
      <c r="G19" s="22"/>
      <c r="H19" s="23"/>
      <c r="I19" s="22"/>
      <c r="J19" s="22"/>
      <c r="K19" s="22"/>
      <c r="L19" s="22"/>
      <c r="M19" s="22"/>
      <c r="N19" s="22"/>
      <c r="O19" s="43"/>
      <c r="P19" s="43"/>
      <c r="Q19" s="22"/>
      <c r="R19" s="24"/>
    </row>
    <row r="20" spans="1:18" x14ac:dyDescent="0.25">
      <c r="A20" s="21" t="s">
        <v>8</v>
      </c>
      <c r="B20" s="101"/>
      <c r="C20" s="102"/>
      <c r="D20" s="42"/>
      <c r="E20" s="29"/>
      <c r="F20" s="22"/>
      <c r="G20" s="22"/>
      <c r="H20" s="23"/>
      <c r="I20" s="22"/>
      <c r="J20" s="22"/>
      <c r="K20" s="22"/>
      <c r="L20" s="22"/>
      <c r="M20" s="22"/>
      <c r="N20" s="22"/>
      <c r="O20" s="43"/>
      <c r="P20" s="43"/>
      <c r="Q20" s="22"/>
      <c r="R20" s="24"/>
    </row>
    <row r="21" spans="1:18" x14ac:dyDescent="0.25">
      <c r="A21" s="21" t="s">
        <v>14</v>
      </c>
      <c r="B21" s="101"/>
      <c r="C21" s="102"/>
      <c r="D21" s="42"/>
      <c r="E21" s="29"/>
      <c r="F21" s="22"/>
      <c r="G21" s="22"/>
      <c r="H21" s="23"/>
      <c r="I21" s="22"/>
      <c r="J21" s="22"/>
      <c r="K21" s="22"/>
      <c r="L21" s="22"/>
      <c r="M21" s="22"/>
      <c r="N21" s="22"/>
      <c r="O21" s="43"/>
      <c r="P21" s="43"/>
      <c r="Q21" s="22"/>
      <c r="R21" s="24"/>
    </row>
    <row r="22" spans="1:18" x14ac:dyDescent="0.25">
      <c r="A22" s="21" t="s">
        <v>15</v>
      </c>
      <c r="B22" s="101"/>
      <c r="C22" s="102"/>
      <c r="D22" s="42"/>
      <c r="E22" s="29"/>
      <c r="F22" s="22"/>
      <c r="G22" s="22"/>
      <c r="H22" s="23"/>
      <c r="I22" s="22"/>
      <c r="J22" s="22"/>
      <c r="K22" s="22"/>
      <c r="L22" s="22"/>
      <c r="M22" s="22"/>
      <c r="N22" s="22"/>
      <c r="O22" s="43"/>
      <c r="P22" s="43"/>
      <c r="Q22" s="22"/>
      <c r="R22" s="24"/>
    </row>
    <row r="23" spans="1:18" x14ac:dyDescent="0.25">
      <c r="A23" s="21" t="s">
        <v>48</v>
      </c>
      <c r="B23" s="101"/>
      <c r="C23" s="102"/>
      <c r="D23" s="42"/>
      <c r="E23" s="29"/>
      <c r="F23" s="22"/>
      <c r="G23" s="22"/>
      <c r="H23" s="23"/>
      <c r="I23" s="22"/>
      <c r="J23" s="22"/>
      <c r="K23" s="22"/>
      <c r="L23" s="22"/>
      <c r="M23" s="22"/>
      <c r="N23" s="22"/>
      <c r="O23" s="43"/>
      <c r="P23" s="43"/>
      <c r="Q23" s="22"/>
      <c r="R23" s="24"/>
    </row>
    <row r="24" spans="1:18" x14ac:dyDescent="0.25">
      <c r="A24" s="21" t="s">
        <v>49</v>
      </c>
      <c r="B24" s="101"/>
      <c r="C24" s="102"/>
      <c r="D24" s="42"/>
      <c r="E24" s="29"/>
      <c r="F24" s="22"/>
      <c r="G24" s="22"/>
      <c r="H24" s="23"/>
      <c r="I24" s="22"/>
      <c r="J24" s="22"/>
      <c r="K24" s="22"/>
      <c r="L24" s="22"/>
      <c r="M24" s="22"/>
      <c r="N24" s="22"/>
      <c r="O24" s="43"/>
      <c r="P24" s="43"/>
      <c r="Q24" s="22"/>
      <c r="R24" s="24"/>
    </row>
    <row r="25" spans="1:18" x14ac:dyDescent="0.25">
      <c r="A25" s="21" t="s">
        <v>50</v>
      </c>
      <c r="B25" s="101"/>
      <c r="C25" s="102"/>
      <c r="D25" s="42"/>
      <c r="E25" s="29"/>
      <c r="F25" s="22"/>
      <c r="G25" s="22"/>
      <c r="H25" s="23"/>
      <c r="I25" s="22"/>
      <c r="J25" s="22"/>
      <c r="K25" s="22"/>
      <c r="L25" s="22"/>
      <c r="M25" s="22"/>
      <c r="N25" s="22"/>
      <c r="O25" s="43"/>
      <c r="P25" s="43"/>
      <c r="Q25" s="22"/>
      <c r="R25" s="24"/>
    </row>
    <row r="26" spans="1:18" x14ac:dyDescent="0.25">
      <c r="A26" s="21" t="s">
        <v>51</v>
      </c>
      <c r="B26" s="101"/>
      <c r="C26" s="102"/>
      <c r="D26" s="42"/>
      <c r="E26" s="29"/>
      <c r="F26" s="22"/>
      <c r="G26" s="22"/>
      <c r="H26" s="23"/>
      <c r="I26" s="22"/>
      <c r="J26" s="22"/>
      <c r="K26" s="22"/>
      <c r="L26" s="22"/>
      <c r="M26" s="22"/>
      <c r="N26" s="22"/>
      <c r="O26" s="43"/>
      <c r="P26" s="43"/>
      <c r="Q26" s="22"/>
      <c r="R26" s="24"/>
    </row>
    <row r="27" spans="1:18" ht="23.4" x14ac:dyDescent="0.25">
      <c r="A27" s="25" t="s">
        <v>52</v>
      </c>
      <c r="B27" s="101">
        <v>0</v>
      </c>
      <c r="C27" s="102"/>
      <c r="D27" s="42">
        <f>3600</f>
        <v>3600</v>
      </c>
      <c r="E27" s="29"/>
      <c r="F27" s="22"/>
      <c r="G27" s="22"/>
      <c r="H27" s="22"/>
      <c r="I27" s="22"/>
      <c r="J27" s="22"/>
      <c r="K27" s="22"/>
      <c r="L27" s="22"/>
      <c r="M27" s="22"/>
      <c r="N27" s="22"/>
      <c r="O27" s="43"/>
      <c r="P27" s="43"/>
      <c r="Q27" s="22"/>
      <c r="R27" s="24"/>
    </row>
    <row r="28" spans="1:18" x14ac:dyDescent="0.25">
      <c r="A28" s="25" t="s">
        <v>68</v>
      </c>
      <c r="B28" s="101">
        <v>0</v>
      </c>
      <c r="C28" s="102"/>
      <c r="D28" s="42">
        <v>0</v>
      </c>
      <c r="E28" s="29"/>
      <c r="F28" s="22"/>
      <c r="G28" s="22"/>
      <c r="H28" s="22"/>
      <c r="I28" s="22"/>
      <c r="J28" s="22"/>
      <c r="K28" s="22"/>
      <c r="L28" s="22"/>
      <c r="M28" s="22"/>
      <c r="N28" s="22"/>
      <c r="O28" s="43"/>
      <c r="P28" s="43"/>
      <c r="Q28" s="22"/>
      <c r="R28" s="24"/>
    </row>
    <row r="29" spans="1:18" x14ac:dyDescent="0.25">
      <c r="A29" s="26" t="s">
        <v>2</v>
      </c>
      <c r="B29" s="118">
        <f>SUM(B15:B28)</f>
        <v>326290.08999999997</v>
      </c>
      <c r="C29" s="119"/>
      <c r="D29" s="33">
        <f>SUM(D15:D28)</f>
        <v>285865.54000000004</v>
      </c>
      <c r="E29" s="27"/>
      <c r="F29" s="27">
        <f t="shared" ref="F29:R29" si="1">SUM(F15:F28)</f>
        <v>17368.560000000001</v>
      </c>
      <c r="G29" s="27">
        <f t="shared" si="1"/>
        <v>25517.16864</v>
      </c>
      <c r="H29" s="27">
        <f t="shared" si="1"/>
        <v>49263.552000000003</v>
      </c>
      <c r="I29" s="27">
        <f t="shared" si="1"/>
        <v>8476.7999999999993</v>
      </c>
      <c r="J29" s="27">
        <f t="shared" si="1"/>
        <v>32761.510560000002</v>
      </c>
      <c r="K29" s="27">
        <f t="shared" si="1"/>
        <v>82416</v>
      </c>
      <c r="L29" s="27">
        <f t="shared" si="1"/>
        <v>50526.720000000001</v>
      </c>
      <c r="M29" s="33">
        <f t="shared" si="1"/>
        <v>38235.980000000003</v>
      </c>
      <c r="N29" s="27">
        <f t="shared" si="1"/>
        <v>0</v>
      </c>
      <c r="O29" s="33">
        <f t="shared" si="1"/>
        <v>1174</v>
      </c>
      <c r="P29" s="33">
        <f t="shared" si="1"/>
        <v>0</v>
      </c>
      <c r="Q29" s="27">
        <f t="shared" si="1"/>
        <v>47368.800000000003</v>
      </c>
      <c r="R29" s="28">
        <f t="shared" si="1"/>
        <v>353109.09120000002</v>
      </c>
    </row>
    <row r="30" spans="1:18" x14ac:dyDescent="0.25">
      <c r="A30" s="3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1" t="s">
        <v>53</v>
      </c>
      <c r="Q30" s="99">
        <f>E13+D29-R29</f>
        <v>-577582.18120000081</v>
      </c>
      <c r="R30" s="99"/>
    </row>
    <row r="33" spans="5:18" x14ac:dyDescent="0.25">
      <c r="J33" s="5"/>
    </row>
    <row r="34" spans="5:18" x14ac:dyDescent="0.25">
      <c r="J34" s="1"/>
      <c r="K34" s="46" t="s">
        <v>3</v>
      </c>
      <c r="L34" s="46">
        <v>312.99</v>
      </c>
      <c r="M34" s="46" t="s">
        <v>63</v>
      </c>
      <c r="N34" s="46">
        <v>22052.02</v>
      </c>
      <c r="O34" s="46" t="s">
        <v>64</v>
      </c>
      <c r="P34" s="5"/>
      <c r="R34" s="3"/>
    </row>
    <row r="35" spans="5:18" x14ac:dyDescent="0.25">
      <c r="K35" s="46" t="s">
        <v>4</v>
      </c>
      <c r="L35" s="46">
        <v>271.25</v>
      </c>
      <c r="M35" s="46" t="s">
        <v>63</v>
      </c>
      <c r="N35" s="46">
        <v>15599.72</v>
      </c>
      <c r="O35" s="46" t="s">
        <v>64</v>
      </c>
    </row>
    <row r="36" spans="5:18" x14ac:dyDescent="0.25">
      <c r="K36" s="46" t="s">
        <v>5</v>
      </c>
      <c r="L36" s="46"/>
      <c r="M36" s="46" t="s">
        <v>63</v>
      </c>
      <c r="N36" s="46"/>
      <c r="O36" s="46" t="s">
        <v>64</v>
      </c>
    </row>
    <row r="37" spans="5:18" x14ac:dyDescent="0.25">
      <c r="K37" s="46" t="s">
        <v>6</v>
      </c>
      <c r="L37" s="46"/>
      <c r="M37" s="46" t="s">
        <v>63</v>
      </c>
      <c r="N37" s="46"/>
      <c r="O37" s="46" t="s">
        <v>64</v>
      </c>
      <c r="Q37" s="5"/>
    </row>
    <row r="38" spans="5:18" x14ac:dyDescent="0.25">
      <c r="K38" s="46" t="s">
        <v>7</v>
      </c>
      <c r="L38" s="46"/>
      <c r="M38" s="46" t="s">
        <v>63</v>
      </c>
      <c r="N38" s="46"/>
      <c r="O38" s="46" t="s">
        <v>64</v>
      </c>
    </row>
    <row r="39" spans="5:18" x14ac:dyDescent="0.25">
      <c r="K39" s="46" t="s">
        <v>8</v>
      </c>
      <c r="L39" s="46"/>
      <c r="M39" s="46" t="s">
        <v>63</v>
      </c>
      <c r="N39" s="46"/>
      <c r="O39" s="46" t="s">
        <v>64</v>
      </c>
    </row>
    <row r="40" spans="5:18" x14ac:dyDescent="0.25">
      <c r="E40" s="5"/>
      <c r="K40" s="46" t="s">
        <v>14</v>
      </c>
      <c r="L40" s="46"/>
      <c r="M40" s="46" t="s">
        <v>63</v>
      </c>
      <c r="N40" s="46"/>
      <c r="O40" s="46" t="s">
        <v>64</v>
      </c>
    </row>
    <row r="41" spans="5:18" x14ac:dyDescent="0.25">
      <c r="K41" s="46" t="s">
        <v>15</v>
      </c>
      <c r="L41" s="46"/>
      <c r="M41" s="46" t="s">
        <v>63</v>
      </c>
      <c r="N41" s="46"/>
      <c r="O41" s="46" t="s">
        <v>64</v>
      </c>
    </row>
    <row r="42" spans="5:18" x14ac:dyDescent="0.25">
      <c r="K42" s="46" t="s">
        <v>16</v>
      </c>
      <c r="L42" s="46"/>
      <c r="M42" s="46" t="s">
        <v>63</v>
      </c>
      <c r="N42" s="46"/>
      <c r="O42" s="46" t="s">
        <v>64</v>
      </c>
    </row>
    <row r="43" spans="5:18" x14ac:dyDescent="0.25">
      <c r="K43" s="46" t="s">
        <v>17</v>
      </c>
      <c r="L43" s="46"/>
      <c r="M43" s="46" t="s">
        <v>63</v>
      </c>
      <c r="N43" s="46"/>
      <c r="O43" s="46" t="s">
        <v>64</v>
      </c>
    </row>
    <row r="44" spans="5:18" x14ac:dyDescent="0.25">
      <c r="K44" s="46" t="s">
        <v>18</v>
      </c>
      <c r="L44" s="46"/>
      <c r="M44" s="46" t="s">
        <v>63</v>
      </c>
      <c r="N44" s="46"/>
      <c r="O44" s="46" t="s">
        <v>64</v>
      </c>
    </row>
    <row r="45" spans="5:18" x14ac:dyDescent="0.25">
      <c r="K45" s="46" t="s">
        <v>19</v>
      </c>
      <c r="L45" s="46"/>
      <c r="M45" s="46" t="s">
        <v>63</v>
      </c>
      <c r="N45" s="46"/>
      <c r="O45" s="46" t="s">
        <v>64</v>
      </c>
    </row>
  </sheetData>
  <mergeCells count="46">
    <mergeCell ref="A2:R2"/>
    <mergeCell ref="A3:R3"/>
    <mergeCell ref="A4:E4"/>
    <mergeCell ref="F4:Q4"/>
    <mergeCell ref="B5:E5"/>
    <mergeCell ref="F5:N5"/>
    <mergeCell ref="O5:P6"/>
    <mergeCell ref="Q5:Q7"/>
    <mergeCell ref="R5:R7"/>
    <mergeCell ref="B6:B7"/>
    <mergeCell ref="I6:I7"/>
    <mergeCell ref="J6:J7"/>
    <mergeCell ref="M6:N6"/>
    <mergeCell ref="K6:K7"/>
    <mergeCell ref="L6:L7"/>
    <mergeCell ref="E6:E7"/>
    <mergeCell ref="G6:G7"/>
    <mergeCell ref="H6:H7"/>
    <mergeCell ref="B15:C15"/>
    <mergeCell ref="B16:C16"/>
    <mergeCell ref="B17:C17"/>
    <mergeCell ref="A10:D10"/>
    <mergeCell ref="F10:N10"/>
    <mergeCell ref="A13:D13"/>
    <mergeCell ref="B14:C14"/>
    <mergeCell ref="C6:C7"/>
    <mergeCell ref="D6:D7"/>
    <mergeCell ref="F6:F7"/>
    <mergeCell ref="O10:P10"/>
    <mergeCell ref="A11:E11"/>
    <mergeCell ref="A12:E12"/>
    <mergeCell ref="F12:R12"/>
    <mergeCell ref="A9:D9"/>
    <mergeCell ref="B18:C18"/>
    <mergeCell ref="Q30:R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3:Q15"/>
  <sheetViews>
    <sheetView workbookViewId="0">
      <selection activeCell="D23" sqref="D23"/>
    </sheetView>
  </sheetViews>
  <sheetFormatPr defaultRowHeight="13.2" x14ac:dyDescent="0.25"/>
  <sheetData>
    <row r="3" spans="1:17" x14ac:dyDescent="0.25">
      <c r="A3" s="63" t="s">
        <v>70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"/>
    </row>
    <row r="4" spans="1:17" ht="39.6" x14ac:dyDescent="0.25">
      <c r="A4" s="54" t="s">
        <v>9</v>
      </c>
      <c r="B4" s="55"/>
      <c r="C4" s="56"/>
      <c r="D4" s="54"/>
      <c r="E4" s="55"/>
      <c r="F4" s="55"/>
      <c r="G4" s="55"/>
      <c r="H4" s="55"/>
      <c r="I4" s="55"/>
      <c r="J4" s="55"/>
      <c r="K4" s="55"/>
      <c r="L4" s="55"/>
      <c r="M4" s="55"/>
      <c r="N4" s="56"/>
      <c r="O4" s="4" t="s">
        <v>10</v>
      </c>
      <c r="P4" s="4" t="s">
        <v>11</v>
      </c>
      <c r="Q4" s="7" t="s">
        <v>20</v>
      </c>
    </row>
    <row r="5" spans="1:17" ht="66" x14ac:dyDescent="0.25">
      <c r="A5" s="60" t="s">
        <v>3</v>
      </c>
      <c r="B5" s="61"/>
      <c r="C5" s="62"/>
      <c r="D5" s="57" t="s">
        <v>24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7" t="s">
        <v>66</v>
      </c>
      <c r="P5" s="9">
        <v>0.01</v>
      </c>
      <c r="Q5" s="7" t="s">
        <v>72</v>
      </c>
    </row>
    <row r="6" spans="1:17" x14ac:dyDescent="0.25">
      <c r="A6" s="49" t="s">
        <v>12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 t="s">
        <v>13</v>
      </c>
      <c r="Q6" s="49">
        <v>0.58699999999999997</v>
      </c>
    </row>
    <row r="7" spans="1:17" ht="58.8" customHeight="1" x14ac:dyDescent="0.25">
      <c r="A7" s="60" t="s">
        <v>4</v>
      </c>
      <c r="B7" s="61"/>
      <c r="C7" s="62"/>
      <c r="D7" s="57" t="s">
        <v>24</v>
      </c>
      <c r="E7" s="58"/>
      <c r="F7" s="58"/>
      <c r="G7" s="58"/>
      <c r="H7" s="58"/>
      <c r="I7" s="58"/>
      <c r="J7" s="58"/>
      <c r="K7" s="58"/>
      <c r="L7" s="58"/>
      <c r="M7" s="58"/>
      <c r="N7" s="59"/>
      <c r="O7" s="7" t="s">
        <v>66</v>
      </c>
      <c r="P7" s="9">
        <v>0.01</v>
      </c>
      <c r="Q7" s="7" t="s">
        <v>74</v>
      </c>
    </row>
    <row r="8" spans="1:17" x14ac:dyDescent="0.25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 t="s">
        <v>13</v>
      </c>
      <c r="Q8" s="45">
        <v>0.58699999999999997</v>
      </c>
    </row>
    <row r="10" spans="1:17" x14ac:dyDescent="0.25">
      <c r="E10" s="8" t="s">
        <v>54</v>
      </c>
      <c r="F10" s="8"/>
      <c r="G10" s="8"/>
      <c r="H10" s="8"/>
      <c r="I10" s="8"/>
      <c r="J10" s="8"/>
      <c r="K10" s="8"/>
      <c r="L10" s="8"/>
      <c r="M10" s="8"/>
      <c r="N10" s="8"/>
    </row>
    <row r="11" spans="1:17" x14ac:dyDescent="0.25"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7" x14ac:dyDescent="0.25"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7" x14ac:dyDescent="0.25">
      <c r="E13" s="8" t="s">
        <v>55</v>
      </c>
      <c r="F13" s="8" t="s">
        <v>56</v>
      </c>
      <c r="G13" s="8"/>
      <c r="H13" s="8"/>
      <c r="I13" s="8"/>
      <c r="J13" s="8"/>
      <c r="K13" s="8"/>
      <c r="L13" s="8"/>
      <c r="M13" s="8"/>
      <c r="N13" s="8"/>
    </row>
    <row r="14" spans="1:17" x14ac:dyDescent="0.25"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7" x14ac:dyDescent="0.25">
      <c r="E15" s="8"/>
      <c r="F15" s="8"/>
      <c r="G15" s="8"/>
      <c r="H15" s="8"/>
      <c r="I15" s="8"/>
      <c r="J15" s="8"/>
      <c r="K15" s="8"/>
      <c r="L15" s="8"/>
      <c r="M15" s="8"/>
      <c r="N15" s="8"/>
    </row>
  </sheetData>
  <mergeCells count="7">
    <mergeCell ref="A7:C7"/>
    <mergeCell ref="D7:N7"/>
    <mergeCell ref="A3:P3"/>
    <mergeCell ref="A4:C4"/>
    <mergeCell ref="D4:N4"/>
    <mergeCell ref="A5:C5"/>
    <mergeCell ref="D5:N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</sheetPr>
  <dimension ref="A2:J17"/>
  <sheetViews>
    <sheetView workbookViewId="0">
      <selection activeCell="A2" sqref="A2:J18"/>
    </sheetView>
  </sheetViews>
  <sheetFormatPr defaultRowHeight="13.2" x14ac:dyDescent="0.25"/>
  <sheetData>
    <row r="2" spans="1:10" x14ac:dyDescent="0.25">
      <c r="A2" s="128" t="s">
        <v>73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x14ac:dyDescent="0.25">
      <c r="A3" s="68"/>
      <c r="B3" s="68"/>
      <c r="C3" s="68"/>
      <c r="D3" s="66" t="s">
        <v>21</v>
      </c>
      <c r="E3" s="66"/>
      <c r="F3" s="66"/>
      <c r="G3" s="67" t="s">
        <v>22</v>
      </c>
      <c r="H3" s="67"/>
      <c r="I3" s="67"/>
    </row>
    <row r="4" spans="1:10" x14ac:dyDescent="0.25">
      <c r="A4" s="64"/>
      <c r="B4" s="64"/>
      <c r="C4" s="64"/>
      <c r="D4" s="34" t="s">
        <v>57</v>
      </c>
      <c r="E4" s="35" t="s">
        <v>42</v>
      </c>
      <c r="F4" s="35" t="s">
        <v>23</v>
      </c>
      <c r="G4" s="36" t="s">
        <v>57</v>
      </c>
      <c r="H4" s="36" t="s">
        <v>42</v>
      </c>
      <c r="I4" s="36" t="s">
        <v>23</v>
      </c>
    </row>
    <row r="5" spans="1:10" x14ac:dyDescent="0.25">
      <c r="A5" s="68" t="s">
        <v>3</v>
      </c>
      <c r="B5" s="68"/>
      <c r="C5" s="68"/>
      <c r="D5" s="34">
        <v>53720.91</v>
      </c>
      <c r="E5" s="53">
        <v>44370.18</v>
      </c>
      <c r="F5" s="35">
        <f t="shared" ref="F5:F6" si="0">D5-E5</f>
        <v>9350.7300000000032</v>
      </c>
      <c r="G5" s="36">
        <v>27322.85</v>
      </c>
      <c r="H5" s="36">
        <v>23455.22</v>
      </c>
      <c r="I5" s="36">
        <f t="shared" ref="I5:I6" si="1">G5-H5</f>
        <v>3867.6299999999974</v>
      </c>
    </row>
    <row r="6" spans="1:10" x14ac:dyDescent="0.25">
      <c r="A6" s="100" t="s">
        <v>4</v>
      </c>
      <c r="B6" s="64"/>
      <c r="C6" s="65"/>
      <c r="D6" s="34">
        <v>51993.39</v>
      </c>
      <c r="E6" s="35">
        <v>48870.36</v>
      </c>
      <c r="F6" s="35">
        <f t="shared" si="0"/>
        <v>3123.0299999999988</v>
      </c>
      <c r="G6" s="36">
        <v>26473.42</v>
      </c>
      <c r="H6" s="36">
        <v>26199.439999999999</v>
      </c>
      <c r="I6" s="36">
        <f t="shared" si="1"/>
        <v>273.97999999999956</v>
      </c>
    </row>
    <row r="7" spans="1:10" x14ac:dyDescent="0.25">
      <c r="A7" s="124" t="s">
        <v>5</v>
      </c>
      <c r="B7" s="68"/>
      <c r="C7" s="68"/>
      <c r="D7" s="34"/>
      <c r="E7" s="34"/>
      <c r="F7" s="34"/>
      <c r="G7" s="36"/>
      <c r="H7" s="36"/>
      <c r="I7" s="36"/>
    </row>
    <row r="8" spans="1:10" x14ac:dyDescent="0.25">
      <c r="A8" s="125" t="s">
        <v>6</v>
      </c>
      <c r="B8" s="126"/>
      <c r="C8" s="127"/>
      <c r="D8" s="34"/>
      <c r="E8" s="34"/>
      <c r="F8" s="34"/>
      <c r="G8" s="36"/>
      <c r="H8" s="36"/>
      <c r="I8" s="36"/>
    </row>
    <row r="9" spans="1:10" x14ac:dyDescent="0.25">
      <c r="A9" s="125" t="s">
        <v>7</v>
      </c>
      <c r="B9" s="126"/>
      <c r="C9" s="127"/>
      <c r="D9" s="34"/>
      <c r="E9" s="34"/>
      <c r="F9" s="34"/>
      <c r="G9" s="36"/>
      <c r="H9" s="36"/>
      <c r="I9" s="36"/>
    </row>
    <row r="10" spans="1:10" x14ac:dyDescent="0.25">
      <c r="A10" s="125" t="s">
        <v>8</v>
      </c>
      <c r="B10" s="126"/>
      <c r="C10" s="127"/>
      <c r="D10" s="34"/>
      <c r="E10" s="34"/>
      <c r="F10" s="34"/>
      <c r="G10" s="36"/>
      <c r="H10" s="36"/>
      <c r="I10" s="36"/>
    </row>
    <row r="11" spans="1:10" x14ac:dyDescent="0.25">
      <c r="A11" s="125" t="s">
        <v>14</v>
      </c>
      <c r="B11" s="126"/>
      <c r="C11" s="127"/>
      <c r="D11" s="34"/>
      <c r="E11" s="34"/>
      <c r="F11" s="34"/>
      <c r="G11" s="36"/>
      <c r="H11" s="36"/>
      <c r="I11" s="36"/>
    </row>
    <row r="12" spans="1:10" x14ac:dyDescent="0.25">
      <c r="A12" s="125" t="s">
        <v>15</v>
      </c>
      <c r="B12" s="126"/>
      <c r="C12" s="127"/>
      <c r="D12" s="34"/>
      <c r="E12" s="34"/>
      <c r="F12" s="34"/>
      <c r="G12" s="36"/>
      <c r="H12" s="36"/>
      <c r="I12" s="36"/>
    </row>
    <row r="13" spans="1:10" x14ac:dyDescent="0.25">
      <c r="A13" s="125" t="s">
        <v>16</v>
      </c>
      <c r="B13" s="126"/>
      <c r="C13" s="127"/>
      <c r="D13" s="34"/>
      <c r="E13" s="34"/>
      <c r="F13" s="34"/>
      <c r="G13" s="36"/>
      <c r="H13" s="36"/>
      <c r="I13" s="36"/>
    </row>
    <row r="14" spans="1:10" x14ac:dyDescent="0.25">
      <c r="A14" s="125" t="s">
        <v>17</v>
      </c>
      <c r="B14" s="126"/>
      <c r="C14" s="127"/>
      <c r="D14" s="34"/>
      <c r="E14" s="34"/>
      <c r="F14" s="34"/>
      <c r="G14" s="36"/>
      <c r="H14" s="36"/>
      <c r="I14" s="36"/>
    </row>
    <row r="15" spans="1:10" x14ac:dyDescent="0.25">
      <c r="A15" s="125" t="s">
        <v>18</v>
      </c>
      <c r="B15" s="126"/>
      <c r="C15" s="127"/>
      <c r="D15" s="34"/>
      <c r="E15" s="34"/>
      <c r="F15" s="34"/>
      <c r="G15" s="36"/>
      <c r="H15" s="36"/>
      <c r="I15" s="36"/>
    </row>
    <row r="16" spans="1:10" x14ac:dyDescent="0.25">
      <c r="A16" s="125" t="s">
        <v>19</v>
      </c>
      <c r="B16" s="126"/>
      <c r="C16" s="127"/>
      <c r="D16" s="34"/>
      <c r="E16" s="34"/>
      <c r="F16" s="34"/>
      <c r="G16" s="36"/>
      <c r="H16" s="36"/>
      <c r="I16" s="36"/>
    </row>
    <row r="17" spans="1:9" x14ac:dyDescent="0.25">
      <c r="A17" s="124" t="s">
        <v>2</v>
      </c>
      <c r="B17" s="68"/>
      <c r="C17" s="68"/>
      <c r="D17" s="37">
        <f t="shared" ref="D17:I17" si="2">SUM(D5:D16)</f>
        <v>105714.3</v>
      </c>
      <c r="E17" s="37">
        <f t="shared" si="2"/>
        <v>93240.540000000008</v>
      </c>
      <c r="F17" s="37">
        <f t="shared" si="2"/>
        <v>12473.760000000002</v>
      </c>
      <c r="G17" s="37">
        <f t="shared" si="2"/>
        <v>53796.27</v>
      </c>
      <c r="H17" s="37">
        <f t="shared" si="2"/>
        <v>49654.66</v>
      </c>
      <c r="I17" s="37">
        <f t="shared" si="2"/>
        <v>4141.6099999999969</v>
      </c>
    </row>
  </sheetData>
  <mergeCells count="18">
    <mergeCell ref="A5:C5"/>
    <mergeCell ref="A2:J2"/>
    <mergeCell ref="A3:C3"/>
    <mergeCell ref="D3:F3"/>
    <mergeCell ref="G3:I3"/>
    <mergeCell ref="A4:C4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2024</vt:lpstr>
      <vt:lpstr>работы 2024</vt:lpstr>
      <vt:lpstr>вода 2024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Елена Дворянская</cp:lastModifiedBy>
  <cp:lastPrinted>2021-09-20T06:38:59Z</cp:lastPrinted>
  <dcterms:created xsi:type="dcterms:W3CDTF">2007-02-04T12:22:59Z</dcterms:created>
  <dcterms:modified xsi:type="dcterms:W3CDTF">2024-04-15T05:34:23Z</dcterms:modified>
</cp:coreProperties>
</file>