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A6FFCD33-3D81-48DE-9EB1-643AE7FC83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" sheetId="21" r:id="rId1"/>
    <sheet name="работы 2024" sheetId="22" r:id="rId2"/>
  </sheets>
  <calcPr calcId="191029"/>
</workbook>
</file>

<file path=xl/calcChain.xml><?xml version="1.0" encoding="utf-8"?>
<calcChain xmlns="http://schemas.openxmlformats.org/spreadsheetml/2006/main">
  <c r="O16" i="21" l="1"/>
  <c r="M16" i="21"/>
  <c r="Q31" i="21" l="1"/>
  <c r="P31" i="21"/>
  <c r="N31" i="21"/>
  <c r="L31" i="21"/>
  <c r="K31" i="21"/>
  <c r="J31" i="21"/>
  <c r="I31" i="21"/>
  <c r="H31" i="21"/>
  <c r="G31" i="21"/>
  <c r="F31" i="21"/>
  <c r="B31" i="21"/>
  <c r="R16" i="21"/>
  <c r="O15" i="21" l="1"/>
  <c r="O31" i="21" s="1"/>
  <c r="M15" i="21" l="1"/>
  <c r="M31" i="21" s="1"/>
  <c r="D28" i="21"/>
  <c r="D31" i="21" s="1"/>
  <c r="R11" i="21"/>
  <c r="R9" i="21"/>
  <c r="R15" i="21" l="1"/>
  <c r="R31" i="21" s="1"/>
  <c r="Q32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N16" authorId="0" shapeId="0" xr:uid="{00000000-0006-0000-1400-000001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640-пленка</t>
        </r>
      </text>
    </comment>
  </commentList>
</comments>
</file>

<file path=xl/sharedStrings.xml><?xml version="1.0" encoding="utf-8"?>
<sst xmlns="http://schemas.openxmlformats.org/spreadsheetml/2006/main" count="163" uniqueCount="96">
  <si>
    <t>Содержание</t>
  </si>
  <si>
    <t>итого</t>
  </si>
  <si>
    <t>ремонт</t>
  </si>
  <si>
    <t>февраль</t>
  </si>
  <si>
    <t>Месяц</t>
  </si>
  <si>
    <t>ед. изм.</t>
  </si>
  <si>
    <t>кол-во</t>
  </si>
  <si>
    <t>Место провед-я работ</t>
  </si>
  <si>
    <t>ИТОГО</t>
  </si>
  <si>
    <t>тыс.руб.</t>
  </si>
  <si>
    <t>март</t>
  </si>
  <si>
    <t>Медведев А.Г.</t>
  </si>
  <si>
    <t>апрель</t>
  </si>
  <si>
    <t>май</t>
  </si>
  <si>
    <t>ростелеком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</si>
  <si>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</si>
  <si>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</si>
  <si>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</si>
  <si>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</si>
  <si>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</si>
  <si>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</si>
  <si>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</si>
  <si>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</si>
  <si>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долг</t>
  </si>
  <si>
    <t>г/в</t>
  </si>
  <si>
    <t>Ремонт освещения</t>
  </si>
  <si>
    <t>1 врезка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</si>
  <si>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</si>
  <si>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</si>
  <si>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</si>
  <si>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</si>
  <si>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</si>
  <si>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</si>
  <si>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</si>
  <si>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</si>
  <si>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</si>
  <si>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</si>
  <si>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</si>
  <si>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</si>
  <si>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</si>
  <si>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</si>
  <si>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</si>
  <si>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</si>
  <si>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</si>
  <si>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</si>
  <si>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</si>
  <si>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</si>
  <si>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</si>
  <si>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</si>
  <si>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</si>
  <si>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</si>
  <si>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</si>
  <si>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</si>
  <si>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</si>
  <si>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</si>
  <si>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</si>
  <si>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</si>
  <si>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</si>
  <si>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</si>
  <si>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</si>
  <si>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</si>
  <si>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</si>
  <si>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</si>
  <si>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Вымпелком</t>
  </si>
  <si>
    <t>Бабенко</t>
  </si>
  <si>
    <t>услуги сторонних организаций, разовые работы</t>
  </si>
  <si>
    <t>100 сгонов</t>
  </si>
  <si>
    <t>х/в</t>
  </si>
  <si>
    <t>эл-во</t>
  </si>
  <si>
    <t>Установка вентилей, задвижек, затворов, клапанов обратных, кранов проходных на трубопроводах из стальных труб диаметром: до 20 мм</t>
  </si>
  <si>
    <t>Прокладка внутренних трубопроводов канализации из полипропиленовых труб диаметром: 110 мм</t>
  </si>
  <si>
    <t>Смена сгонов у трубопроводов диаметром: до 20 мм</t>
  </si>
  <si>
    <t>Работы по уборке придомовой территории</t>
  </si>
  <si>
    <t>10 фасонных частей</t>
  </si>
  <si>
    <t>100 м трубопровода</t>
  </si>
  <si>
    <t>общехозяйственные расходы</t>
  </si>
  <si>
    <t>Установка полиэтиленовых фасонных частей: отводов, колен, патрубков, переходов,компенсаторов,ревизий,п/отводов</t>
  </si>
  <si>
    <t>100 м трубопровода с фасонными частями</t>
  </si>
  <si>
    <t>100 шт.</t>
  </si>
  <si>
    <t>Пробивка отверстий в кирпичных стенах для  труб вручную при толщине стен: в 2 кирпича</t>
  </si>
  <si>
    <t>100 отверстий</t>
  </si>
  <si>
    <t>1 шт.</t>
  </si>
  <si>
    <t>Слив и наполнение водой системы отопления: с осмотром системы</t>
  </si>
  <si>
    <t>1000 м3 объема здания</t>
  </si>
  <si>
    <t>Перечень выполненных работ по сметам за 2024 год по дому Калинина 131/1</t>
  </si>
  <si>
    <t>Информация о доходах и расходах по дому __Калинина 131/1__на 2024год.</t>
  </si>
  <si>
    <t>7 под.отопление</t>
  </si>
  <si>
    <t>Установка вентилей, задвижек, затворов, клапанов обратных, кранов проходных на трубопроводах из стальных труб диаметром: до 50 мм</t>
  </si>
  <si>
    <t>кв.76(врезка на радиатор)</t>
  </si>
  <si>
    <t>Врезка в действующие внутренние сети трубопроводов отопления и водоснабжения диаметром: 20 мм</t>
  </si>
  <si>
    <t>кв.6-9-12-15 (канализация кухня)</t>
  </si>
  <si>
    <t>Смена трубопроводов из полиэтиленовых канализационных труб диаметром: до 50 мм</t>
  </si>
  <si>
    <t>(кв.3-6,подвал стояк канализации)</t>
  </si>
  <si>
    <t>пленка</t>
  </si>
  <si>
    <t>( 6 под.кран на отоплении)</t>
  </si>
  <si>
    <t>(обрыв провода в стене на выключатель 1 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</si>
</sst>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_р_."/>
    <numFmt numFmtId="169" formatCode="0.000"/>
  </numFmts>
  <fonts count="17" x14ac:knownFonts="1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8"/>
      <name val="Arial Cyr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7"/>
      <name val="Arial Cyr"/>
      <charset val="204"/>
    </font>
    <font>
      <b/>
      <sz val="7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6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0" fillId="2" borderId="0" xfId="0" applyFill="1"/>
    <xf numFmtId="2" fontId="0" fillId="0" borderId="1" xfId="0" applyNumberFormat="1" applyBorder="1"/>
    <xf numFmtId="0" fontId="0" fillId="0" borderId="1" xfId="0" applyBorder="1" applyAlignment="1">
      <alignment wrapText="1"/>
    </xf>
    <xf numFmtId="4" fontId="0" fillId="0" borderId="0" xfId="0" applyNumberFormat="1"/>
    <xf numFmtId="2" fontId="4" fillId="0" borderId="1" xfId="0" applyNumberFormat="1" applyFont="1" applyBorder="1"/>
    <xf numFmtId="2" fontId="1" fillId="8" borderId="7" xfId="0" applyNumberFormat="1" applyFont="1" applyFill="1" applyBorder="1"/>
    <xf numFmtId="2" fontId="2" fillId="0" borderId="2" xfId="0" applyNumberFormat="1" applyFont="1" applyBorder="1" applyAlignment="1">
      <alignment horizontal="left" vertical="top" textRotation="90" wrapText="1"/>
    </xf>
    <xf numFmtId="2" fontId="1" fillId="0" borderId="8" xfId="0" applyNumberFormat="1" applyFont="1" applyBorder="1" applyAlignment="1">
      <alignment horizontal="center" vertical="top" wrapText="1"/>
    </xf>
    <xf numFmtId="2" fontId="2" fillId="9" borderId="8" xfId="0" applyNumberFormat="1" applyFont="1" applyFill="1" applyBorder="1" applyAlignment="1">
      <alignment horizontal="center" vertical="top" wrapText="1"/>
    </xf>
    <xf numFmtId="4" fontId="2" fillId="8" borderId="1" xfId="0" applyNumberFormat="1" applyFont="1" applyFill="1" applyBorder="1"/>
    <xf numFmtId="2" fontId="2" fillId="11" borderId="4" xfId="0" applyNumberFormat="1" applyFont="1" applyFill="1" applyBorder="1" applyAlignment="1">
      <alignment horizontal="center" vertical="top" wrapText="1"/>
    </xf>
    <xf numFmtId="2" fontId="2" fillId="11" borderId="9" xfId="0" applyNumberFormat="1" applyFont="1" applyFill="1" applyBorder="1" applyAlignment="1">
      <alignment horizontal="center" vertical="top" wrapText="1"/>
    </xf>
    <xf numFmtId="2" fontId="2" fillId="11" borderId="5" xfId="0" applyNumberFormat="1" applyFont="1" applyFill="1" applyBorder="1" applyAlignment="1">
      <alignment horizontal="center" vertical="top" wrapText="1"/>
    </xf>
    <xf numFmtId="165" fontId="2" fillId="11" borderId="1" xfId="0" applyNumberFormat="1" applyFont="1" applyFill="1" applyBorder="1"/>
    <xf numFmtId="165" fontId="2" fillId="11" borderId="8" xfId="0" applyNumberFormat="1" applyFont="1" applyFill="1" applyBorder="1"/>
    <xf numFmtId="165" fontId="2" fillId="9" borderId="1" xfId="0" applyNumberFormat="1" applyFont="1" applyFill="1" applyBorder="1"/>
    <xf numFmtId="4" fontId="2" fillId="11" borderId="1" xfId="0" applyNumberFormat="1" applyFont="1" applyFill="1" applyBorder="1"/>
    <xf numFmtId="165" fontId="2" fillId="0" borderId="0" xfId="0" applyNumberFormat="1" applyFont="1"/>
    <xf numFmtId="165" fontId="6" fillId="0" borderId="0" xfId="0" applyNumberFormat="1" applyFont="1"/>
    <xf numFmtId="165" fontId="2" fillId="6" borderId="1" xfId="0" applyNumberFormat="1" applyFont="1" applyFill="1" applyBorder="1"/>
    <xf numFmtId="0" fontId="2" fillId="3" borderId="1" xfId="0" applyFont="1" applyFill="1" applyBorder="1"/>
    <xf numFmtId="165" fontId="9" fillId="3" borderId="1" xfId="0" applyNumberFormat="1" applyFont="1" applyFill="1" applyBorder="1"/>
    <xf numFmtId="4" fontId="10" fillId="3" borderId="1" xfId="0" applyNumberFormat="1" applyFont="1" applyFill="1" applyBorder="1"/>
    <xf numFmtId="0" fontId="3" fillId="0" borderId="0" xfId="0" applyFont="1"/>
    <xf numFmtId="2" fontId="2" fillId="0" borderId="8" xfId="0" applyNumberFormat="1" applyFont="1" applyBorder="1" applyAlignment="1">
      <alignment vertical="top" textRotation="90" wrapText="1"/>
    </xf>
    <xf numFmtId="0" fontId="2" fillId="13" borderId="5" xfId="0" applyFont="1" applyFill="1" applyBorder="1" applyAlignment="1">
      <alignment horizontal="center" wrapText="1"/>
    </xf>
    <xf numFmtId="4" fontId="2" fillId="6" borderId="1" xfId="0" applyNumberFormat="1" applyFont="1" applyFill="1" applyBorder="1"/>
    <xf numFmtId="4" fontId="2" fillId="8" borderId="1" xfId="0" applyNumberFormat="1" applyFont="1" applyFill="1" applyBorder="1" applyAlignment="1">
      <alignment horizontal="center"/>
    </xf>
    <xf numFmtId="0" fontId="13" fillId="0" borderId="1" xfId="0" applyFont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wrapText="1"/>
    </xf>
    <xf numFmtId="2" fontId="2" fillId="11" borderId="3" xfId="0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wrapText="1"/>
    </xf>
    <xf numFmtId="17" fontId="2" fillId="12" borderId="1" xfId="0" applyNumberFormat="1" applyFont="1" applyFill="1" applyBorder="1" applyAlignment="1">
      <alignment horizontal="left"/>
    </xf>
    <xf numFmtId="165" fontId="2" fillId="13" borderId="1" xfId="0" applyNumberFormat="1" applyFont="1" applyFill="1" applyBorder="1"/>
    <xf numFmtId="0" fontId="2" fillId="0" borderId="0" xfId="0" applyFont="1"/>
    <xf numFmtId="165" fontId="9" fillId="9" borderId="1" xfId="0" applyNumberFormat="1" applyFont="1" applyFill="1" applyBorder="1"/>
    <xf numFmtId="0" fontId="4" fillId="5" borderId="0" xfId="0" applyFont="1" applyFill="1"/>
    <xf numFmtId="165" fontId="2" fillId="11" borderId="0" xfId="0" applyNumberFormat="1" applyFont="1" applyFill="1"/>
    <xf numFmtId="165" fontId="2" fillId="11" borderId="0" xfId="0" applyNumberFormat="1" applyFont="1" applyFill="1" applyAlignment="1">
      <alignment horizontal="left"/>
    </xf>
    <xf numFmtId="17" fontId="9" fillId="4" borderId="1" xfId="0" applyNumberFormat="1" applyFont="1" applyFill="1" applyBorder="1" applyAlignment="1">
      <alignment horizontal="left" wrapText="1"/>
    </xf>
    <xf numFmtId="0" fontId="4" fillId="4" borderId="0" xfId="0" applyFont="1" applyFill="1"/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5" fontId="0" fillId="0" borderId="0" xfId="0" applyNumberFormat="1"/>
    <xf numFmtId="169" fontId="4" fillId="4" borderId="0" xfId="0" applyNumberFormat="1" applyFont="1" applyFill="1"/>
    <xf numFmtId="0" fontId="14" fillId="3" borderId="3" xfId="0" applyFont="1" applyFill="1" applyBorder="1" applyAlignment="1">
      <alignment wrapText="1"/>
    </xf>
    <xf numFmtId="2" fontId="2" fillId="3" borderId="4" xfId="0" applyNumberFormat="1" applyFont="1" applyFill="1" applyBorder="1" applyAlignment="1">
      <alignment horizontal="center" vertical="top"/>
    </xf>
    <xf numFmtId="2" fontId="2" fillId="3" borderId="5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right" vertical="top" wrapText="1"/>
    </xf>
    <xf numFmtId="2" fontId="1" fillId="3" borderId="3" xfId="0" applyNumberFormat="1" applyFont="1" applyFill="1" applyBorder="1" applyAlignment="1">
      <alignment vertical="top" wrapText="1"/>
    </xf>
    <xf numFmtId="2" fontId="1" fillId="3" borderId="5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horizontal="center" vertical="top" wrapText="1"/>
    </xf>
    <xf numFmtId="0" fontId="4" fillId="0" borderId="0" xfId="0" applyFont="1"/>
    <xf numFmtId="169" fontId="4" fillId="0" borderId="0" xfId="0" applyNumberFormat="1" applyFont="1"/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11" borderId="4" xfId="0" applyNumberFormat="1" applyFont="1" applyFill="1" applyBorder="1" applyAlignment="1">
      <alignment horizontal="center" vertical="top" wrapText="1"/>
    </xf>
    <xf numFmtId="2" fontId="2" fillId="11" borderId="5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8" xfId="0" applyNumberFormat="1" applyFont="1" applyBorder="1" applyAlignment="1">
      <alignment horizontal="left" vertical="top" textRotation="90" wrapText="1"/>
    </xf>
    <xf numFmtId="0" fontId="5" fillId="0" borderId="0" xfId="0" applyFont="1" applyAlignment="1">
      <alignment horizontal="center"/>
    </xf>
    <xf numFmtId="2" fontId="1" fillId="0" borderId="12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2" fontId="1" fillId="0" borderId="13" xfId="0" applyNumberFormat="1" applyFont="1" applyBorder="1" applyAlignment="1">
      <alignment horizontal="left" wrapText="1"/>
    </xf>
    <xf numFmtId="2" fontId="1" fillId="0" borderId="11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textRotation="90" wrapText="1"/>
    </xf>
    <xf numFmtId="2" fontId="1" fillId="0" borderId="6" xfId="0" applyNumberFormat="1" applyFont="1" applyBorder="1" applyAlignment="1">
      <alignment horizontal="left" textRotation="90" wrapText="1"/>
    </xf>
    <xf numFmtId="2" fontId="1" fillId="0" borderId="8" xfId="0" applyNumberFormat="1" applyFont="1" applyBorder="1" applyAlignment="1">
      <alignment horizontal="left" textRotation="90" wrapText="1"/>
    </xf>
    <xf numFmtId="2" fontId="6" fillId="0" borderId="2" xfId="0" applyNumberFormat="1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 wrapText="1"/>
    </xf>
    <xf numFmtId="2" fontId="6" fillId="0" borderId="8" xfId="0" applyNumberFormat="1" applyFont="1" applyBorder="1" applyAlignment="1">
      <alignment horizontal="center" wrapText="1"/>
    </xf>
    <xf numFmtId="2" fontId="8" fillId="2" borderId="9" xfId="0" applyNumberFormat="1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left" wrapText="1"/>
    </xf>
    <xf numFmtId="2" fontId="7" fillId="0" borderId="4" xfId="0" applyNumberFormat="1" applyFont="1" applyBorder="1" applyAlignment="1">
      <alignment horizontal="left" wrapText="1"/>
    </xf>
    <xf numFmtId="2" fontId="7" fillId="0" borderId="5" xfId="0" applyNumberFormat="1" applyFont="1" applyBorder="1" applyAlignment="1">
      <alignment horizontal="left" wrapText="1"/>
    </xf>
    <xf numFmtId="0" fontId="13" fillId="0" borderId="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165" fontId="2" fillId="7" borderId="3" xfId="0" applyNumberFormat="1" applyFont="1" applyFill="1" applyBorder="1" applyAlignment="1">
      <alignment horizontal="center"/>
    </xf>
    <xf numFmtId="165" fontId="2" fillId="7" borderId="5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1" fillId="8" borderId="5" xfId="0" applyFont="1" applyFill="1" applyBorder="1" applyAlignment="1">
      <alignment horizontal="center" wrapText="1"/>
    </xf>
    <xf numFmtId="2" fontId="2" fillId="11" borderId="3" xfId="0" applyNumberFormat="1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wrapText="1"/>
    </xf>
    <xf numFmtId="0" fontId="13" fillId="7" borderId="5" xfId="0" applyFont="1" applyFill="1" applyBorder="1"/>
    <xf numFmtId="0" fontId="2" fillId="9" borderId="3" xfId="0" applyFont="1" applyFill="1" applyBorder="1" applyAlignment="1">
      <alignment horizontal="center" wrapText="1"/>
    </xf>
    <xf numFmtId="0" fontId="2" fillId="9" borderId="4" xfId="0" applyFont="1" applyFill="1" applyBorder="1" applyAlignment="1">
      <alignment horizontal="center" wrapText="1"/>
    </xf>
    <xf numFmtId="0" fontId="2" fillId="9" borderId="5" xfId="0" applyFont="1" applyFill="1" applyBorder="1" applyAlignment="1">
      <alignment horizontal="center" wrapText="1"/>
    </xf>
    <xf numFmtId="165" fontId="6" fillId="0" borderId="14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9" fillId="3" borderId="3" xfId="0" applyNumberFormat="1" applyFont="1" applyFill="1" applyBorder="1" applyAlignment="1">
      <alignment horizontal="center"/>
    </xf>
    <xf numFmtId="165" fontId="9" fillId="3" borderId="5" xfId="0" applyNumberFormat="1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 wrapText="1"/>
    </xf>
    <xf numFmtId="0" fontId="2" fillId="8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  <color rgb="FFFF99FF"/>
      <color rgb="FFCC99FF"/>
      <color rgb="FFCC66FF"/>
      <color rgb="FFCC00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3:R45"/>
  <sheetViews>
    <sheetView tabSelected="1" workbookViewId="0">
      <selection activeCell="J29" sqref="J29"/>
    </sheetView>
  </sheetViews>
  <sheetFormatPr defaultRowHeight="14.4" x14ac:dyDescent="0.3"/>
  <cols>
    <col min="4" max="4" width="9.88671875" customWidth="1"/>
  </cols>
  <sheetData>
    <row r="3" spans="1:18" ht="15.6" x14ac:dyDescent="0.3">
      <c r="A3" s="75" t="s">
        <v>85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x14ac:dyDescent="0.3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x14ac:dyDescent="0.3">
      <c r="A5" s="91"/>
      <c r="B5" s="92"/>
      <c r="C5" s="92"/>
      <c r="D5" s="92"/>
      <c r="E5" s="93"/>
      <c r="F5" s="94" t="s">
        <v>27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  <c r="R5" s="30"/>
    </row>
    <row r="6" spans="1:18" x14ac:dyDescent="0.3">
      <c r="A6" s="31"/>
      <c r="B6" s="58" t="s">
        <v>28</v>
      </c>
      <c r="C6" s="59"/>
      <c r="D6" s="59"/>
      <c r="E6" s="60"/>
      <c r="F6" s="97" t="s">
        <v>0</v>
      </c>
      <c r="G6" s="98"/>
      <c r="H6" s="98"/>
      <c r="I6" s="98"/>
      <c r="J6" s="98"/>
      <c r="K6" s="98"/>
      <c r="L6" s="98"/>
      <c r="M6" s="98"/>
      <c r="N6" s="98"/>
      <c r="O6" s="76" t="s">
        <v>29</v>
      </c>
      <c r="P6" s="77"/>
      <c r="Q6" s="80" t="s">
        <v>30</v>
      </c>
      <c r="R6" s="83" t="s">
        <v>8</v>
      </c>
    </row>
    <row r="7" spans="1:18" x14ac:dyDescent="0.3">
      <c r="A7" s="32"/>
      <c r="B7" s="64" t="s">
        <v>31</v>
      </c>
      <c r="C7" s="64" t="s">
        <v>2</v>
      </c>
      <c r="D7" s="64" t="s">
        <v>60</v>
      </c>
      <c r="E7" s="99" t="s">
        <v>1</v>
      </c>
      <c r="F7" s="73" t="s">
        <v>32</v>
      </c>
      <c r="G7" s="73" t="s">
        <v>72</v>
      </c>
      <c r="H7" s="73" t="s">
        <v>33</v>
      </c>
      <c r="I7" s="73" t="s">
        <v>34</v>
      </c>
      <c r="J7" s="73" t="s">
        <v>35</v>
      </c>
      <c r="K7" s="73" t="s">
        <v>36</v>
      </c>
      <c r="L7" s="73" t="s">
        <v>75</v>
      </c>
      <c r="M7" s="68" t="s">
        <v>37</v>
      </c>
      <c r="N7" s="70"/>
      <c r="O7" s="78"/>
      <c r="P7" s="79"/>
      <c r="Q7" s="81"/>
      <c r="R7" s="84"/>
    </row>
    <row r="8" spans="1:18" ht="121.8" x14ac:dyDescent="0.3">
      <c r="A8" s="7"/>
      <c r="B8" s="65"/>
      <c r="C8" s="65"/>
      <c r="D8" s="65"/>
      <c r="E8" s="100"/>
      <c r="F8" s="74"/>
      <c r="G8" s="74"/>
      <c r="H8" s="74"/>
      <c r="I8" s="74"/>
      <c r="J8" s="74"/>
      <c r="K8" s="74"/>
      <c r="L8" s="74"/>
      <c r="M8" s="26" t="s">
        <v>61</v>
      </c>
      <c r="N8" s="26" t="s">
        <v>65</v>
      </c>
      <c r="O8" s="8" t="s">
        <v>38</v>
      </c>
      <c r="P8" s="8" t="s">
        <v>39</v>
      </c>
      <c r="Q8" s="82"/>
      <c r="R8" s="85"/>
    </row>
    <row r="9" spans="1:18" x14ac:dyDescent="0.3">
      <c r="A9" s="48" t="s">
        <v>62</v>
      </c>
      <c r="B9" s="49"/>
      <c r="C9" s="49"/>
      <c r="D9" s="50"/>
      <c r="E9" s="51">
        <v>20</v>
      </c>
      <c r="F9" s="52">
        <v>1.5</v>
      </c>
      <c r="G9" s="52">
        <v>1.67</v>
      </c>
      <c r="H9" s="52">
        <v>1.7</v>
      </c>
      <c r="I9" s="52">
        <v>0.31</v>
      </c>
      <c r="J9" s="52">
        <v>3.35</v>
      </c>
      <c r="K9" s="52">
        <v>1.63</v>
      </c>
      <c r="L9" s="52">
        <v>3.6</v>
      </c>
      <c r="M9" s="52">
        <v>0</v>
      </c>
      <c r="N9" s="52">
        <v>0.44</v>
      </c>
      <c r="O9" s="53">
        <v>2</v>
      </c>
      <c r="P9" s="54">
        <v>2</v>
      </c>
      <c r="Q9" s="55">
        <v>1.8</v>
      </c>
      <c r="R9" s="55">
        <f>SUM(F9:Q9)</f>
        <v>20</v>
      </c>
    </row>
    <row r="10" spans="1:18" ht="20.399999999999999" x14ac:dyDescent="0.3">
      <c r="A10" s="103" t="s">
        <v>40</v>
      </c>
      <c r="B10" s="104"/>
      <c r="C10" s="104"/>
      <c r="D10" s="105"/>
      <c r="E10" s="29">
        <v>6598.1</v>
      </c>
      <c r="F10" s="68" t="s">
        <v>41</v>
      </c>
      <c r="G10" s="69"/>
      <c r="H10" s="69"/>
      <c r="I10" s="69"/>
      <c r="J10" s="69"/>
      <c r="K10" s="69"/>
      <c r="L10" s="69"/>
      <c r="M10" s="69"/>
      <c r="N10" s="70"/>
      <c r="O10" s="71" t="s">
        <v>42</v>
      </c>
      <c r="P10" s="72"/>
      <c r="Q10" s="9" t="s">
        <v>43</v>
      </c>
      <c r="R10" s="9"/>
    </row>
    <row r="11" spans="1:18" x14ac:dyDescent="0.3">
      <c r="A11" s="111" t="s">
        <v>44</v>
      </c>
      <c r="B11" s="112"/>
      <c r="C11" s="112"/>
      <c r="D11" s="112"/>
      <c r="E11" s="113"/>
      <c r="F11" s="10">
        <v>9897.1500000000015</v>
      </c>
      <c r="G11" s="10">
        <v>11018.826999999999</v>
      </c>
      <c r="H11" s="10">
        <v>11216.77</v>
      </c>
      <c r="I11" s="10">
        <v>2045.4110000000001</v>
      </c>
      <c r="J11" s="10">
        <v>14053.953</v>
      </c>
      <c r="K11" s="10">
        <v>10754.903</v>
      </c>
      <c r="L11" s="10">
        <v>23753.160000000003</v>
      </c>
      <c r="M11" s="10">
        <v>0</v>
      </c>
      <c r="N11" s="10">
        <v>2903.1640000000002</v>
      </c>
      <c r="O11" s="10">
        <v>13196.2</v>
      </c>
      <c r="P11" s="10">
        <v>13196.2</v>
      </c>
      <c r="Q11" s="10">
        <v>11876.580000000002</v>
      </c>
      <c r="R11" s="10">
        <f>F11+G11+H11+I11+J11+K11+L11+M11+N11+O11+P11+Q11</f>
        <v>123912.318</v>
      </c>
    </row>
    <row r="12" spans="1:18" x14ac:dyDescent="0.3">
      <c r="A12" s="106" t="s">
        <v>45</v>
      </c>
      <c r="B12" s="106"/>
      <c r="C12" s="106"/>
      <c r="D12" s="106"/>
      <c r="E12" s="107"/>
      <c r="F12" s="108" t="s">
        <v>46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7"/>
    </row>
    <row r="13" spans="1:18" x14ac:dyDescent="0.3">
      <c r="A13" s="118" t="s">
        <v>47</v>
      </c>
      <c r="B13" s="118"/>
      <c r="C13" s="118"/>
      <c r="D13" s="119"/>
      <c r="E13" s="11">
        <v>-355324.13083000085</v>
      </c>
      <c r="F13" s="33"/>
      <c r="G13" s="12"/>
      <c r="H13" s="13"/>
      <c r="I13" s="12"/>
      <c r="J13" s="12"/>
      <c r="K13" s="12"/>
      <c r="L13" s="12"/>
      <c r="M13" s="12"/>
      <c r="N13" s="12"/>
      <c r="O13" s="12"/>
      <c r="P13" s="12"/>
      <c r="Q13" s="12"/>
      <c r="R13" s="14"/>
    </row>
    <row r="14" spans="1:18" x14ac:dyDescent="0.3">
      <c r="A14" s="34"/>
      <c r="B14" s="109" t="s">
        <v>59</v>
      </c>
      <c r="C14" s="109"/>
      <c r="D14" s="27" t="s">
        <v>45</v>
      </c>
      <c r="E14" s="28" t="s">
        <v>23</v>
      </c>
      <c r="F14" s="33"/>
      <c r="G14" s="12"/>
      <c r="H14" s="13"/>
      <c r="I14" s="12"/>
      <c r="J14" s="12"/>
      <c r="K14" s="12"/>
      <c r="L14" s="12"/>
      <c r="M14" s="12"/>
      <c r="N14" s="12"/>
      <c r="O14" s="12"/>
      <c r="P14" s="12"/>
      <c r="Q14" s="12"/>
      <c r="R14" s="14"/>
    </row>
    <row r="15" spans="1:18" x14ac:dyDescent="0.3">
      <c r="A15" s="35" t="s">
        <v>48</v>
      </c>
      <c r="B15" s="101">
        <v>146651.35</v>
      </c>
      <c r="C15" s="110"/>
      <c r="D15" s="36">
        <v>147023.87</v>
      </c>
      <c r="E15" s="21"/>
      <c r="F15" s="15">
        <v>9897.1500000000015</v>
      </c>
      <c r="G15" s="15">
        <v>11115.056</v>
      </c>
      <c r="H15" s="16">
        <v>11216.77</v>
      </c>
      <c r="I15" s="15">
        <v>4400</v>
      </c>
      <c r="J15" s="15">
        <v>22103.635000000002</v>
      </c>
      <c r="K15" s="15">
        <v>10779.977999999999</v>
      </c>
      <c r="L15" s="15">
        <v>23753.160000000003</v>
      </c>
      <c r="M15" s="15">
        <f>10120.01+3448.84</f>
        <v>13568.85</v>
      </c>
      <c r="N15" s="15">
        <v>0</v>
      </c>
      <c r="O15" s="17">
        <f>6815+1217+10000+10587</f>
        <v>28619</v>
      </c>
      <c r="P15" s="17">
        <v>0</v>
      </c>
      <c r="Q15" s="15">
        <v>11876.580000000002</v>
      </c>
      <c r="R15" s="18">
        <f t="shared" ref="R15:R16" si="0">SUM(F15:Q15)</f>
        <v>147330.179</v>
      </c>
    </row>
    <row r="16" spans="1:18" x14ac:dyDescent="0.3">
      <c r="A16" s="35" t="s">
        <v>49</v>
      </c>
      <c r="B16" s="101">
        <v>145542.9</v>
      </c>
      <c r="C16" s="102"/>
      <c r="D16" s="36">
        <v>126469.1</v>
      </c>
      <c r="E16" s="21"/>
      <c r="F16" s="15">
        <v>9897.1500000000015</v>
      </c>
      <c r="G16" s="15">
        <v>11559.658240000002</v>
      </c>
      <c r="H16" s="16">
        <v>11216.77</v>
      </c>
      <c r="I16" s="15">
        <v>4400</v>
      </c>
      <c r="J16" s="15">
        <v>22665.621520000001</v>
      </c>
      <c r="K16" s="15">
        <v>11211.177120000002</v>
      </c>
      <c r="L16" s="15">
        <v>23753.160000000003</v>
      </c>
      <c r="M16" s="15">
        <f>3414.58+17840.43</f>
        <v>21255.010000000002</v>
      </c>
      <c r="N16" s="15">
        <v>640</v>
      </c>
      <c r="O16" s="17">
        <f>2728+587</f>
        <v>3315</v>
      </c>
      <c r="P16" s="17">
        <v>0</v>
      </c>
      <c r="Q16" s="15">
        <v>11876.580000000002</v>
      </c>
      <c r="R16" s="18">
        <f t="shared" si="0"/>
        <v>131790.12688</v>
      </c>
    </row>
    <row r="17" spans="1:18" x14ac:dyDescent="0.3">
      <c r="A17" s="35" t="s">
        <v>10</v>
      </c>
      <c r="B17" s="101"/>
      <c r="C17" s="102"/>
      <c r="D17" s="36"/>
      <c r="E17" s="21"/>
      <c r="F17" s="15"/>
      <c r="G17" s="15"/>
      <c r="H17" s="16"/>
      <c r="I17" s="15"/>
      <c r="J17" s="15"/>
      <c r="K17" s="15"/>
      <c r="L17" s="15"/>
      <c r="M17" s="15"/>
      <c r="N17" s="15"/>
      <c r="O17" s="17"/>
      <c r="P17" s="17"/>
      <c r="Q17" s="15"/>
      <c r="R17" s="18"/>
    </row>
    <row r="18" spans="1:18" x14ac:dyDescent="0.3">
      <c r="A18" s="35" t="s">
        <v>50</v>
      </c>
      <c r="B18" s="101"/>
      <c r="C18" s="102"/>
      <c r="D18" s="36"/>
      <c r="E18" s="21"/>
      <c r="F18" s="15"/>
      <c r="G18" s="15"/>
      <c r="H18" s="16"/>
      <c r="I18" s="15"/>
      <c r="J18" s="15"/>
      <c r="K18" s="15"/>
      <c r="L18" s="15"/>
      <c r="M18" s="15"/>
      <c r="N18" s="15"/>
      <c r="O18" s="17"/>
      <c r="P18" s="17"/>
      <c r="Q18" s="15"/>
      <c r="R18" s="18"/>
    </row>
    <row r="19" spans="1:18" x14ac:dyDescent="0.3">
      <c r="A19" s="35" t="s">
        <v>13</v>
      </c>
      <c r="B19" s="101"/>
      <c r="C19" s="102"/>
      <c r="D19" s="36"/>
      <c r="E19" s="21"/>
      <c r="F19" s="15"/>
      <c r="G19" s="15"/>
      <c r="H19" s="16"/>
      <c r="I19" s="15"/>
      <c r="J19" s="15"/>
      <c r="K19" s="15"/>
      <c r="L19" s="15"/>
      <c r="M19" s="15"/>
      <c r="N19" s="15"/>
      <c r="O19" s="38"/>
      <c r="P19" s="17"/>
      <c r="Q19" s="15"/>
      <c r="R19" s="18"/>
    </row>
    <row r="20" spans="1:18" x14ac:dyDescent="0.3">
      <c r="A20" s="35" t="s">
        <v>15</v>
      </c>
      <c r="B20" s="101"/>
      <c r="C20" s="102"/>
      <c r="D20" s="36"/>
      <c r="E20" s="21"/>
      <c r="F20" s="15"/>
      <c r="G20" s="15"/>
      <c r="H20" s="16"/>
      <c r="I20" s="15"/>
      <c r="J20" s="15"/>
      <c r="K20" s="15"/>
      <c r="L20" s="15"/>
      <c r="M20" s="15"/>
      <c r="N20" s="15"/>
      <c r="O20" s="17"/>
      <c r="P20" s="17"/>
      <c r="Q20" s="15"/>
      <c r="R20" s="18"/>
    </row>
    <row r="21" spans="1:18" x14ac:dyDescent="0.3">
      <c r="A21" s="35" t="s">
        <v>16</v>
      </c>
      <c r="B21" s="101"/>
      <c r="C21" s="102"/>
      <c r="D21" s="36"/>
      <c r="E21" s="21"/>
      <c r="F21" s="15"/>
      <c r="G21" s="15"/>
      <c r="H21" s="16"/>
      <c r="I21" s="15"/>
      <c r="J21" s="15"/>
      <c r="K21" s="15"/>
      <c r="L21" s="15"/>
      <c r="M21" s="15"/>
      <c r="N21" s="15"/>
      <c r="O21" s="17"/>
      <c r="P21" s="17"/>
      <c r="Q21" s="15"/>
      <c r="R21" s="18"/>
    </row>
    <row r="22" spans="1:18" x14ac:dyDescent="0.3">
      <c r="A22" s="35" t="s">
        <v>17</v>
      </c>
      <c r="B22" s="101"/>
      <c r="C22" s="102"/>
      <c r="D22" s="36"/>
      <c r="E22" s="21"/>
      <c r="F22" s="15"/>
      <c r="G22" s="15"/>
      <c r="H22" s="16"/>
      <c r="I22" s="15"/>
      <c r="J22" s="15"/>
      <c r="K22" s="15"/>
      <c r="L22" s="15"/>
      <c r="M22" s="15"/>
      <c r="N22" s="15"/>
      <c r="O22" s="17"/>
      <c r="P22" s="17"/>
      <c r="Q22" s="15"/>
      <c r="R22" s="18"/>
    </row>
    <row r="23" spans="1:18" x14ac:dyDescent="0.3">
      <c r="A23" s="35" t="s">
        <v>51</v>
      </c>
      <c r="B23" s="101"/>
      <c r="C23" s="102"/>
      <c r="D23" s="36"/>
      <c r="E23" s="21"/>
      <c r="F23" s="15"/>
      <c r="G23" s="15"/>
      <c r="H23" s="16"/>
      <c r="I23" s="15"/>
      <c r="J23" s="15"/>
      <c r="K23" s="15"/>
      <c r="L23" s="15"/>
      <c r="M23" s="15"/>
      <c r="N23" s="15"/>
      <c r="O23" s="17"/>
      <c r="P23" s="17"/>
      <c r="Q23" s="15"/>
      <c r="R23" s="18"/>
    </row>
    <row r="24" spans="1:18" x14ac:dyDescent="0.3">
      <c r="A24" s="35" t="s">
        <v>52</v>
      </c>
      <c r="B24" s="101"/>
      <c r="C24" s="102"/>
      <c r="D24" s="36"/>
      <c r="E24" s="21"/>
      <c r="F24" s="15"/>
      <c r="G24" s="15"/>
      <c r="H24" s="16"/>
      <c r="I24" s="15"/>
      <c r="J24" s="15"/>
      <c r="K24" s="15"/>
      <c r="L24" s="15"/>
      <c r="M24" s="15"/>
      <c r="N24" s="15"/>
      <c r="O24" s="17"/>
      <c r="P24" s="17"/>
      <c r="Q24" s="15"/>
      <c r="R24" s="18"/>
    </row>
    <row r="25" spans="1:18" x14ac:dyDescent="0.3">
      <c r="A25" s="35" t="s">
        <v>53</v>
      </c>
      <c r="B25" s="101"/>
      <c r="C25" s="102"/>
      <c r="D25" s="36"/>
      <c r="E25" s="21"/>
      <c r="F25" s="15"/>
      <c r="G25" s="15"/>
      <c r="H25" s="16"/>
      <c r="I25" s="15"/>
      <c r="J25" s="15"/>
      <c r="K25" s="15"/>
      <c r="L25" s="15"/>
      <c r="M25" s="15"/>
      <c r="N25" s="15"/>
      <c r="O25" s="17"/>
      <c r="P25" s="17"/>
      <c r="Q25" s="15"/>
      <c r="R25" s="18"/>
    </row>
    <row r="26" spans="1:18" x14ac:dyDescent="0.3">
      <c r="A26" s="35" t="s">
        <v>54</v>
      </c>
      <c r="B26" s="101"/>
      <c r="C26" s="102"/>
      <c r="D26" s="36"/>
      <c r="E26" s="21"/>
      <c r="F26" s="15"/>
      <c r="G26" s="15"/>
      <c r="H26" s="16"/>
      <c r="I26" s="15"/>
      <c r="J26" s="15"/>
      <c r="K26" s="15"/>
      <c r="L26" s="15"/>
      <c r="M26" s="15"/>
      <c r="N26" s="15"/>
      <c r="O26" s="17"/>
      <c r="P26" s="17"/>
      <c r="Q26" s="15"/>
      <c r="R26" s="18"/>
    </row>
    <row r="27" spans="1:18" x14ac:dyDescent="0.3">
      <c r="A27" s="42" t="s">
        <v>63</v>
      </c>
      <c r="B27" s="101">
        <v>0</v>
      </c>
      <c r="C27" s="102"/>
      <c r="D27" s="36">
        <v>0</v>
      </c>
      <c r="E27" s="21"/>
      <c r="F27" s="15"/>
      <c r="G27" s="15"/>
      <c r="H27" s="16"/>
      <c r="I27" s="15"/>
      <c r="J27" s="15"/>
      <c r="K27" s="15"/>
      <c r="L27" s="15"/>
      <c r="M27" s="15"/>
      <c r="N27" s="15"/>
      <c r="O27" s="17"/>
      <c r="P27" s="17"/>
      <c r="Q27" s="15"/>
      <c r="R27" s="18"/>
    </row>
    <row r="28" spans="1:18" x14ac:dyDescent="0.3">
      <c r="A28" s="42" t="s">
        <v>14</v>
      </c>
      <c r="B28" s="101">
        <v>0</v>
      </c>
      <c r="C28" s="102"/>
      <c r="D28" s="36">
        <f>1800</f>
        <v>1800</v>
      </c>
      <c r="E28" s="21"/>
      <c r="F28" s="15"/>
      <c r="G28" s="15"/>
      <c r="H28" s="15"/>
      <c r="I28" s="15"/>
      <c r="J28" s="15"/>
      <c r="K28" s="15"/>
      <c r="L28" s="15"/>
      <c r="M28" s="15"/>
      <c r="N28" s="15"/>
      <c r="O28" s="17"/>
      <c r="P28" s="17"/>
      <c r="Q28" s="15"/>
      <c r="R28" s="18"/>
    </row>
    <row r="29" spans="1:18" x14ac:dyDescent="0.3">
      <c r="A29" s="42" t="s">
        <v>64</v>
      </c>
      <c r="B29" s="101">
        <v>0</v>
      </c>
      <c r="C29" s="102"/>
      <c r="D29" s="36">
        <v>0</v>
      </c>
      <c r="E29" s="21"/>
      <c r="F29" s="15"/>
      <c r="G29" s="15"/>
      <c r="H29" s="15"/>
      <c r="I29" s="15"/>
      <c r="J29" s="15"/>
      <c r="K29" s="15"/>
      <c r="L29" s="15"/>
      <c r="M29" s="15"/>
      <c r="N29" s="15"/>
      <c r="O29" s="17"/>
      <c r="P29" s="17"/>
      <c r="Q29" s="15"/>
      <c r="R29" s="18"/>
    </row>
    <row r="30" spans="1:18" ht="20.399999999999999" x14ac:dyDescent="0.3">
      <c r="A30" s="42" t="s">
        <v>11</v>
      </c>
      <c r="B30" s="101">
        <v>0</v>
      </c>
      <c r="C30" s="102"/>
      <c r="D30" s="36">
        <v>0</v>
      </c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7"/>
      <c r="P30" s="17"/>
      <c r="Q30" s="15"/>
      <c r="R30" s="18"/>
    </row>
    <row r="31" spans="1:18" x14ac:dyDescent="0.3">
      <c r="A31" s="22" t="s">
        <v>1</v>
      </c>
      <c r="B31" s="116">
        <f>SUM(B15:B30)</f>
        <v>292194.25</v>
      </c>
      <c r="C31" s="117"/>
      <c r="D31" s="23">
        <f>SUM(D15:D30)</f>
        <v>275292.96999999997</v>
      </c>
      <c r="E31" s="23"/>
      <c r="F31" s="23">
        <f t="shared" ref="F31:R31" si="1">SUM(F15:F30)</f>
        <v>19794.300000000003</v>
      </c>
      <c r="G31" s="23">
        <f t="shared" si="1"/>
        <v>22674.714240000001</v>
      </c>
      <c r="H31" s="23">
        <f t="shared" si="1"/>
        <v>22433.54</v>
      </c>
      <c r="I31" s="23">
        <f t="shared" si="1"/>
        <v>8800</v>
      </c>
      <c r="J31" s="23">
        <f t="shared" si="1"/>
        <v>44769.256520000003</v>
      </c>
      <c r="K31" s="23">
        <f t="shared" si="1"/>
        <v>21991.155120000003</v>
      </c>
      <c r="L31" s="23">
        <f t="shared" si="1"/>
        <v>47506.320000000007</v>
      </c>
      <c r="M31" s="23">
        <f t="shared" si="1"/>
        <v>34823.86</v>
      </c>
      <c r="N31" s="23">
        <f t="shared" si="1"/>
        <v>640</v>
      </c>
      <c r="O31" s="23">
        <f t="shared" si="1"/>
        <v>31934</v>
      </c>
      <c r="P31" s="23">
        <f t="shared" si="1"/>
        <v>0</v>
      </c>
      <c r="Q31" s="23">
        <f t="shared" si="1"/>
        <v>23753.160000000003</v>
      </c>
      <c r="R31" s="24">
        <f t="shared" si="1"/>
        <v>279120.30588</v>
      </c>
    </row>
    <row r="32" spans="1:18" x14ac:dyDescent="0.3">
      <c r="A32" s="37"/>
      <c r="B32" s="115"/>
      <c r="C32" s="11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 t="s">
        <v>55</v>
      </c>
      <c r="Q32" s="114">
        <f>E13+D31-R31</f>
        <v>-359151.46671000088</v>
      </c>
      <c r="R32" s="114"/>
    </row>
    <row r="33" spans="1:18" x14ac:dyDescent="0.3">
      <c r="A33" t="s">
        <v>3</v>
      </c>
      <c r="B33">
        <v>640</v>
      </c>
      <c r="C33" t="s">
        <v>93</v>
      </c>
      <c r="F33" s="5"/>
    </row>
    <row r="34" spans="1:18" x14ac:dyDescent="0.3">
      <c r="K34" s="40" t="s">
        <v>22</v>
      </c>
      <c r="L34" s="40">
        <v>10120.01</v>
      </c>
      <c r="M34" s="40" t="s">
        <v>67</v>
      </c>
      <c r="N34" s="40">
        <v>3448.84</v>
      </c>
      <c r="O34" s="40" t="s">
        <v>68</v>
      </c>
      <c r="P34" s="40">
        <v>0</v>
      </c>
      <c r="Q34" s="41" t="s">
        <v>24</v>
      </c>
      <c r="R34" s="5"/>
    </row>
    <row r="35" spans="1:18" x14ac:dyDescent="0.3">
      <c r="G35" s="5"/>
      <c r="K35" s="40" t="s">
        <v>3</v>
      </c>
      <c r="L35" s="40">
        <v>17840.43</v>
      </c>
      <c r="M35" s="40" t="s">
        <v>67</v>
      </c>
      <c r="N35" s="40">
        <v>3414.58</v>
      </c>
      <c r="O35" s="40" t="s">
        <v>68</v>
      </c>
      <c r="P35" s="40">
        <v>0</v>
      </c>
      <c r="Q35" s="41" t="s">
        <v>24</v>
      </c>
      <c r="R35" s="5"/>
    </row>
    <row r="36" spans="1:18" x14ac:dyDescent="0.3">
      <c r="I36" s="5"/>
      <c r="K36" s="40" t="s">
        <v>10</v>
      </c>
      <c r="L36" s="40"/>
      <c r="M36" s="40" t="s">
        <v>67</v>
      </c>
      <c r="N36" s="40"/>
      <c r="O36" s="40" t="s">
        <v>68</v>
      </c>
      <c r="P36" s="40">
        <v>0</v>
      </c>
      <c r="Q36" s="41" t="s">
        <v>24</v>
      </c>
      <c r="R36" s="5"/>
    </row>
    <row r="37" spans="1:18" x14ac:dyDescent="0.3">
      <c r="E37" s="46"/>
      <c r="K37" s="40" t="s">
        <v>12</v>
      </c>
      <c r="L37" s="40"/>
      <c r="M37" s="40" t="s">
        <v>67</v>
      </c>
      <c r="N37" s="40"/>
      <c r="O37" s="40" t="s">
        <v>68</v>
      </c>
      <c r="P37" s="40">
        <v>0</v>
      </c>
      <c r="Q37" s="41" t="s">
        <v>24</v>
      </c>
      <c r="R37" s="5"/>
    </row>
    <row r="38" spans="1:18" x14ac:dyDescent="0.3">
      <c r="G38" s="46"/>
      <c r="K38" s="40" t="s">
        <v>13</v>
      </c>
      <c r="L38" s="40"/>
      <c r="M38" s="40" t="s">
        <v>67</v>
      </c>
      <c r="N38" s="40"/>
      <c r="O38" s="40" t="s">
        <v>68</v>
      </c>
      <c r="P38" s="40">
        <v>0</v>
      </c>
      <c r="Q38" s="41" t="s">
        <v>24</v>
      </c>
      <c r="R38" s="5"/>
    </row>
    <row r="39" spans="1:18" x14ac:dyDescent="0.3">
      <c r="F39" s="46"/>
      <c r="G39" s="46"/>
      <c r="K39" s="40" t="s">
        <v>15</v>
      </c>
      <c r="L39" s="40"/>
      <c r="M39" s="40" t="s">
        <v>67</v>
      </c>
      <c r="N39" s="40"/>
      <c r="O39" s="40" t="s">
        <v>68</v>
      </c>
      <c r="P39" s="40">
        <v>0</v>
      </c>
      <c r="Q39" s="41" t="s">
        <v>24</v>
      </c>
      <c r="R39" s="5"/>
    </row>
    <row r="40" spans="1:18" x14ac:dyDescent="0.3">
      <c r="K40" s="40" t="s">
        <v>16</v>
      </c>
      <c r="L40" s="40"/>
      <c r="M40" s="40" t="s">
        <v>67</v>
      </c>
      <c r="N40" s="40"/>
      <c r="O40" s="40" t="s">
        <v>68</v>
      </c>
      <c r="P40" s="40">
        <v>0</v>
      </c>
      <c r="Q40" s="41" t="s">
        <v>24</v>
      </c>
      <c r="R40" s="5"/>
    </row>
    <row r="41" spans="1:18" x14ac:dyDescent="0.3">
      <c r="K41" s="40" t="s">
        <v>17</v>
      </c>
      <c r="L41" s="40"/>
      <c r="M41" s="40" t="s">
        <v>67</v>
      </c>
      <c r="N41" s="40"/>
      <c r="O41" s="40" t="s">
        <v>68</v>
      </c>
      <c r="P41" s="40">
        <v>0</v>
      </c>
      <c r="Q41" s="41" t="s">
        <v>24</v>
      </c>
      <c r="R41" s="5"/>
    </row>
    <row r="42" spans="1:18" x14ac:dyDescent="0.3">
      <c r="C42" s="5"/>
      <c r="K42" s="40" t="s">
        <v>18</v>
      </c>
      <c r="L42" s="40"/>
      <c r="M42" s="40" t="s">
        <v>67</v>
      </c>
      <c r="N42" s="40"/>
      <c r="O42" s="40" t="s">
        <v>68</v>
      </c>
      <c r="P42" s="40">
        <v>0</v>
      </c>
      <c r="Q42" s="41" t="s">
        <v>24</v>
      </c>
    </row>
    <row r="43" spans="1:18" x14ac:dyDescent="0.3">
      <c r="K43" s="40" t="s">
        <v>19</v>
      </c>
      <c r="L43" s="40"/>
      <c r="M43" s="40" t="s">
        <v>67</v>
      </c>
      <c r="N43" s="40"/>
      <c r="O43" s="40" t="s">
        <v>68</v>
      </c>
      <c r="P43" s="40">
        <v>0</v>
      </c>
      <c r="Q43" s="41" t="s">
        <v>24</v>
      </c>
    </row>
    <row r="44" spans="1:18" x14ac:dyDescent="0.3">
      <c r="K44" s="40" t="s">
        <v>20</v>
      </c>
      <c r="L44" s="40"/>
      <c r="M44" s="40" t="s">
        <v>67</v>
      </c>
      <c r="N44" s="40"/>
      <c r="O44" s="40" t="s">
        <v>68</v>
      </c>
      <c r="P44" s="40">
        <v>0</v>
      </c>
      <c r="Q44" s="41" t="s">
        <v>24</v>
      </c>
    </row>
    <row r="45" spans="1:18" x14ac:dyDescent="0.3">
      <c r="K45" s="40" t="s">
        <v>21</v>
      </c>
      <c r="L45" s="40"/>
      <c r="M45" s="40" t="s">
        <v>67</v>
      </c>
      <c r="N45" s="40"/>
      <c r="O45" s="40" t="s">
        <v>68</v>
      </c>
      <c r="P45" s="40">
        <v>0</v>
      </c>
      <c r="Q45" s="41" t="s">
        <v>24</v>
      </c>
    </row>
  </sheetData>
  <mergeCells count="48">
    <mergeCell ref="A3:R3"/>
    <mergeCell ref="A4:R4"/>
    <mergeCell ref="A5:E5"/>
    <mergeCell ref="F5:Q5"/>
    <mergeCell ref="B6:E6"/>
    <mergeCell ref="F6:N6"/>
    <mergeCell ref="O6:P7"/>
    <mergeCell ref="Q6:Q8"/>
    <mergeCell ref="R6:R8"/>
    <mergeCell ref="B7:B8"/>
    <mergeCell ref="M7:N7"/>
    <mergeCell ref="B14:C14"/>
    <mergeCell ref="I7:I8"/>
    <mergeCell ref="J7:J8"/>
    <mergeCell ref="K7:K8"/>
    <mergeCell ref="L7:L8"/>
    <mergeCell ref="A10:D10"/>
    <mergeCell ref="F10:N10"/>
    <mergeCell ref="C7:C8"/>
    <mergeCell ref="D7:D8"/>
    <mergeCell ref="E7:E8"/>
    <mergeCell ref="F7:F8"/>
    <mergeCell ref="G7:G8"/>
    <mergeCell ref="H7:H8"/>
    <mergeCell ref="O10:P10"/>
    <mergeCell ref="A11:E11"/>
    <mergeCell ref="A12:E12"/>
    <mergeCell ref="F12:R12"/>
    <mergeCell ref="A13:D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Q32:R32"/>
    <mergeCell ref="B27:C27"/>
    <mergeCell ref="B28:C28"/>
    <mergeCell ref="B29:C29"/>
    <mergeCell ref="B30:C30"/>
    <mergeCell ref="B31:C31"/>
    <mergeCell ref="B32:C3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3:Q29"/>
  <sheetViews>
    <sheetView workbookViewId="0">
      <selection activeCell="B43" sqref="B43"/>
    </sheetView>
  </sheetViews>
  <sheetFormatPr defaultRowHeight="14.4" x14ac:dyDescent="0.3"/>
  <sheetData>
    <row r="3" spans="1:17" ht="15.6" x14ac:dyDescent="0.3">
      <c r="A3" s="86" t="s">
        <v>84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2"/>
    </row>
    <row r="4" spans="1:17" ht="43.2" x14ac:dyDescent="0.3">
      <c r="A4" s="3" t="s">
        <v>4</v>
      </c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1" t="s">
        <v>5</v>
      </c>
      <c r="P4" s="1" t="s">
        <v>6</v>
      </c>
      <c r="Q4" s="4" t="s">
        <v>7</v>
      </c>
    </row>
    <row r="5" spans="1:17" ht="43.2" x14ac:dyDescent="0.3">
      <c r="A5" s="6" t="s">
        <v>22</v>
      </c>
      <c r="B5" s="87" t="s">
        <v>87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45" t="s">
        <v>81</v>
      </c>
      <c r="P5" s="44">
        <v>1</v>
      </c>
      <c r="Q5" s="4" t="s">
        <v>86</v>
      </c>
    </row>
    <row r="6" spans="1:17" ht="31.5" customHeight="1" x14ac:dyDescent="0.3">
      <c r="A6" s="6"/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45" t="s">
        <v>81</v>
      </c>
      <c r="P6" s="44">
        <v>1</v>
      </c>
      <c r="Q6" s="4"/>
    </row>
    <row r="7" spans="1:17" ht="39.6" x14ac:dyDescent="0.3">
      <c r="A7" s="6"/>
      <c r="B7" s="87" t="s">
        <v>82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45" t="s">
        <v>83</v>
      </c>
      <c r="P7" s="44">
        <v>6</v>
      </c>
      <c r="Q7" s="4"/>
    </row>
    <row r="8" spans="1:17" x14ac:dyDescent="0.3">
      <c r="A8" s="43" t="s">
        <v>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 t="s">
        <v>9</v>
      </c>
      <c r="Q8" s="43">
        <v>6.8150000000000004</v>
      </c>
    </row>
    <row r="9" spans="1:17" ht="57.6" x14ac:dyDescent="0.3">
      <c r="A9" s="6" t="s">
        <v>22</v>
      </c>
      <c r="B9" s="87" t="s">
        <v>89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  <c r="O9" s="45" t="s">
        <v>26</v>
      </c>
      <c r="P9" s="44">
        <v>1</v>
      </c>
      <c r="Q9" s="4" t="s">
        <v>88</v>
      </c>
    </row>
    <row r="10" spans="1:17" x14ac:dyDescent="0.3">
      <c r="A10" s="43" t="s">
        <v>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 t="s">
        <v>9</v>
      </c>
      <c r="Q10" s="43">
        <v>1.2170000000000001</v>
      </c>
    </row>
    <row r="11" spans="1:17" ht="72" x14ac:dyDescent="0.3">
      <c r="A11" s="6" t="s">
        <v>22</v>
      </c>
      <c r="B11" s="87" t="s">
        <v>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9"/>
      <c r="O11" s="45" t="s">
        <v>73</v>
      </c>
      <c r="P11" s="44">
        <v>0.7</v>
      </c>
      <c r="Q11" s="4" t="s">
        <v>90</v>
      </c>
    </row>
    <row r="12" spans="1:17" ht="39.6" x14ac:dyDescent="0.3">
      <c r="A12" s="6"/>
      <c r="B12" s="87" t="s">
        <v>79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9"/>
      <c r="O12" s="45" t="s">
        <v>80</v>
      </c>
      <c r="P12" s="44">
        <v>0.03</v>
      </c>
      <c r="Q12" s="4"/>
    </row>
    <row r="13" spans="1:17" ht="79.2" x14ac:dyDescent="0.3">
      <c r="A13" s="6"/>
      <c r="B13" s="87" t="s">
        <v>91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9"/>
      <c r="O13" s="45" t="s">
        <v>77</v>
      </c>
      <c r="P13" s="44">
        <v>0.11</v>
      </c>
      <c r="Q13" s="4"/>
    </row>
    <row r="14" spans="1:17" x14ac:dyDescent="0.3">
      <c r="A14" s="43" t="s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 t="s">
        <v>9</v>
      </c>
      <c r="Q14" s="47">
        <v>10</v>
      </c>
    </row>
    <row r="15" spans="1:17" ht="72" x14ac:dyDescent="0.3">
      <c r="A15" s="6" t="s">
        <v>22</v>
      </c>
      <c r="B15" s="87" t="s">
        <v>76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45" t="s">
        <v>73</v>
      </c>
      <c r="P15" s="44">
        <v>0.4</v>
      </c>
      <c r="Q15" s="4" t="s">
        <v>92</v>
      </c>
    </row>
    <row r="16" spans="1:17" ht="39.6" x14ac:dyDescent="0.3">
      <c r="A16" s="6"/>
      <c r="B16" s="87" t="s">
        <v>79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45" t="s">
        <v>80</v>
      </c>
      <c r="P16" s="44">
        <v>0.02</v>
      </c>
      <c r="Q16" s="4"/>
    </row>
    <row r="17" spans="1:17" ht="39.6" x14ac:dyDescent="0.3">
      <c r="A17" s="6"/>
      <c r="B17" s="87" t="s">
        <v>70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9"/>
      <c r="O17" s="45" t="s">
        <v>74</v>
      </c>
      <c r="P17" s="44">
        <v>0.03</v>
      </c>
      <c r="Q17" s="4"/>
    </row>
    <row r="18" spans="1:17" ht="79.2" x14ac:dyDescent="0.3">
      <c r="A18" s="6"/>
      <c r="B18" s="87" t="s">
        <v>91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9"/>
      <c r="O18" s="45" t="s">
        <v>77</v>
      </c>
      <c r="P18" s="44">
        <v>0.06</v>
      </c>
      <c r="Q18" s="4"/>
    </row>
    <row r="19" spans="1:17" x14ac:dyDescent="0.3">
      <c r="A19" s="43" t="s">
        <v>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 t="s">
        <v>9</v>
      </c>
      <c r="Q19" s="47">
        <v>10.587</v>
      </c>
    </row>
    <row r="20" spans="1:17" ht="72" x14ac:dyDescent="0.3">
      <c r="A20" s="6" t="s">
        <v>3</v>
      </c>
      <c r="B20" s="87" t="s">
        <v>71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9"/>
      <c r="O20" s="45" t="s">
        <v>66</v>
      </c>
      <c r="P20" s="44">
        <v>0.01</v>
      </c>
      <c r="Q20" s="4" t="s">
        <v>94</v>
      </c>
    </row>
    <row r="21" spans="1:17" x14ac:dyDescent="0.3">
      <c r="A21" s="6"/>
      <c r="B21" s="87" t="s">
        <v>69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  <c r="O21" s="45" t="s">
        <v>81</v>
      </c>
      <c r="P21" s="44">
        <v>1</v>
      </c>
      <c r="Q21" s="4"/>
    </row>
    <row r="22" spans="1:17" x14ac:dyDescent="0.3">
      <c r="A22" s="39" t="s">
        <v>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 t="s">
        <v>9</v>
      </c>
      <c r="Q22" s="39">
        <v>2.7280000000000002</v>
      </c>
    </row>
    <row r="23" spans="1:17" ht="86.4" x14ac:dyDescent="0.3">
      <c r="A23" s="6" t="s">
        <v>3</v>
      </c>
      <c r="B23" s="87" t="s">
        <v>25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9"/>
      <c r="O23" s="45" t="s">
        <v>78</v>
      </c>
      <c r="P23" s="44">
        <v>0.01</v>
      </c>
      <c r="Q23" s="4" t="s">
        <v>95</v>
      </c>
    </row>
    <row r="24" spans="1:17" x14ac:dyDescent="0.3">
      <c r="A24" s="39" t="s">
        <v>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 t="s">
        <v>9</v>
      </c>
      <c r="Q24" s="39">
        <v>0.58699999999999997</v>
      </c>
    </row>
    <row r="25" spans="1:17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7"/>
    </row>
    <row r="26" spans="1:17" x14ac:dyDescent="0.3">
      <c r="G26" s="25" t="s">
        <v>56</v>
      </c>
    </row>
    <row r="29" spans="1:17" x14ac:dyDescent="0.3">
      <c r="G29" s="25" t="s">
        <v>57</v>
      </c>
      <c r="H29" s="25" t="s">
        <v>58</v>
      </c>
    </row>
  </sheetData>
  <mergeCells count="16">
    <mergeCell ref="B23:N23"/>
    <mergeCell ref="B20:N20"/>
    <mergeCell ref="B21:N21"/>
    <mergeCell ref="B9:N9"/>
    <mergeCell ref="A3:P3"/>
    <mergeCell ref="B4:N4"/>
    <mergeCell ref="B5:N5"/>
    <mergeCell ref="B6:N6"/>
    <mergeCell ref="B7:N7"/>
    <mergeCell ref="B15:N15"/>
    <mergeCell ref="B16:N16"/>
    <mergeCell ref="B17:N17"/>
    <mergeCell ref="B18:N18"/>
    <mergeCell ref="B11:N11"/>
    <mergeCell ref="B12:N12"/>
    <mergeCell ref="B13:N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</vt:lpstr>
      <vt:lpstr>работы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2024-04-16T11:23:23Z</dcterms:modified>
</cp:coreProperties>
</file>