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45" windowWidth="19440" windowHeight="12510"/>
  </bookViews>
  <sheets>
    <sheet name="2024" sheetId="21" r:id="rId1"/>
    <sheet name="работы 2024" sheetId="22" r:id="rId2"/>
  </sheets>
  <definedNames>
    <definedName name="_xlnm.Print_Area" localSheetId="0">'2024'!$A$30:$H$36</definedName>
    <definedName name="_xlnm.Print_Area" localSheetId="1">'работы 2024'!$A$1:$R$32</definedName>
  </definedNames>
  <calcPr calcId="145621"/>
</workbook>
</file>

<file path=xl/calcChain.xml><?xml version="1.0" encoding="utf-8"?>
<calcChain xmlns="http://schemas.openxmlformats.org/spreadsheetml/2006/main">
  <c r="O23" i="21" l="1"/>
  <c r="R28" i="21" l="1"/>
  <c r="Q28" i="21"/>
  <c r="P28" i="21"/>
  <c r="O28" i="21"/>
  <c r="N28" i="21"/>
  <c r="M28" i="21"/>
  <c r="L28" i="21"/>
  <c r="K28" i="21"/>
  <c r="J28" i="21"/>
  <c r="I28" i="21"/>
  <c r="H28" i="21"/>
  <c r="G28" i="21"/>
  <c r="F28" i="21"/>
  <c r="D28" i="21"/>
  <c r="B28" i="21"/>
  <c r="S23" i="21"/>
  <c r="S28" i="21" s="1"/>
  <c r="S22" i="21" l="1"/>
  <c r="S21" i="21" l="1"/>
  <c r="S20" i="21"/>
  <c r="P19" i="21" l="1"/>
  <c r="S19" i="21" l="1"/>
  <c r="D27" i="21"/>
  <c r="S18" i="21" l="1"/>
  <c r="S17" i="21" l="1"/>
  <c r="P16" i="21" l="1"/>
  <c r="S16" i="21" l="1"/>
  <c r="M15" i="21" l="1"/>
  <c r="H15" i="21"/>
  <c r="F15" i="21"/>
  <c r="Q11" i="21"/>
  <c r="P11" i="21"/>
  <c r="O11" i="21"/>
  <c r="M11" i="21"/>
  <c r="L11" i="21"/>
  <c r="K11" i="21"/>
  <c r="J11" i="21"/>
  <c r="I11" i="21"/>
  <c r="H11" i="21"/>
  <c r="F11" i="21"/>
  <c r="S9" i="21"/>
  <c r="S8" i="21"/>
  <c r="S15" i="21" l="1"/>
  <c r="R29" i="21" l="1"/>
</calcChain>
</file>

<file path=xl/comments1.xml><?xml version="1.0" encoding="utf-8"?>
<comments xmlns="http://schemas.openxmlformats.org/spreadsheetml/2006/main">
  <authors>
    <author>User</author>
    <author>Елена</author>
  </authors>
  <commentList>
    <comment ref="O17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1800-страхование лифта</t>
        </r>
      </text>
    </comment>
    <comment ref="O19" authorId="1">
      <text>
        <r>
          <rPr>
            <b/>
            <sz val="9"/>
            <color indexed="81"/>
            <rFont val="Tahoma"/>
            <charset val="1"/>
          </rPr>
          <t>Елена:</t>
        </r>
        <r>
          <rPr>
            <sz val="9"/>
            <color indexed="81"/>
            <rFont val="Tahoma"/>
            <charset val="1"/>
          </rPr>
          <t xml:space="preserve">
4466,2-покос</t>
        </r>
      </text>
    </comment>
    <comment ref="O20" authorId="1">
      <text>
        <r>
          <rPr>
            <b/>
            <sz val="9"/>
            <color indexed="81"/>
            <rFont val="Tahoma"/>
            <charset val="1"/>
          </rPr>
          <t>Елена:</t>
        </r>
        <r>
          <rPr>
            <sz val="9"/>
            <color indexed="81"/>
            <rFont val="Tahoma"/>
            <charset val="1"/>
          </rPr>
          <t xml:space="preserve">
4466,2-покос</t>
        </r>
      </text>
    </comment>
  </commentList>
</comments>
</file>

<file path=xl/sharedStrings.xml><?xml version="1.0" encoding="utf-8"?>
<sst xmlns="http://schemas.openxmlformats.org/spreadsheetml/2006/main" count="124" uniqueCount="86">
  <si>
    <t>Содержание</t>
  </si>
  <si>
    <t>ремонт</t>
  </si>
  <si>
    <t>итого</t>
  </si>
  <si>
    <t>Месяц</t>
  </si>
  <si>
    <t>ед. изм.</t>
  </si>
  <si>
    <t>кол-во</t>
  </si>
  <si>
    <t>апрель</t>
  </si>
  <si>
    <t>ИТОГО</t>
  </si>
  <si>
    <t>март</t>
  </si>
  <si>
    <t>июль</t>
  </si>
  <si>
    <t>июнь</t>
  </si>
  <si>
    <t>тыс.руб.</t>
  </si>
  <si>
    <t>август</t>
  </si>
  <si>
    <t>сентябрь</t>
  </si>
  <si>
    <t>февраль</t>
  </si>
  <si>
    <t>май</t>
  </si>
  <si>
    <t>Место провед-я работ</t>
  </si>
  <si>
    <t>страхование лифта</t>
  </si>
  <si>
    <t>Наименование видов работ (услуги)</t>
  </si>
  <si>
    <t>тариф</t>
  </si>
  <si>
    <t>ТЕКУЩИЙ  РЕМОНТ</t>
  </si>
  <si>
    <t>РАБОТЫ   ПО  УПРАВЛЕНИЮ</t>
  </si>
  <si>
    <t>содер-жание</t>
  </si>
  <si>
    <t>начисление и сбор платы за содержание и ремонт жилых помещений, взыскание задолженности</t>
  </si>
  <si>
    <t xml:space="preserve">аварийно-диспетчерское обслуживание, обеспечение устранения аварий на внутридомовых инженерных системах </t>
  </si>
  <si>
    <t>работы по содержанию оборудования и систем инженерно-технического обеспечения , обслуживание приборов учета</t>
  </si>
  <si>
    <t>работы по содержанию конструктивных элементов многоквартирных домов, профилактические обходы и осмотры</t>
  </si>
  <si>
    <t>работы по содержанию помещений, входящих в состав общего имущества, уборка подъездов</t>
  </si>
  <si>
    <t xml:space="preserve">Прочие работы по содержанию общедомового имущества </t>
  </si>
  <si>
    <t xml:space="preserve"> оборудования и систем инженерно-технического обеспечения и  приборов учета</t>
  </si>
  <si>
    <t xml:space="preserve"> конструктивных элементов многоквартирных домов</t>
  </si>
  <si>
    <t>периодичность работ</t>
  </si>
  <si>
    <t xml:space="preserve">ежедневно </t>
  </si>
  <si>
    <t>ежемесячно</t>
  </si>
  <si>
    <t>ежедневно</t>
  </si>
  <si>
    <t>сметная стоимость выполненной работы (услуги) за месяц</t>
  </si>
  <si>
    <t>оплачено</t>
  </si>
  <si>
    <t>Цена выполненной работы (оказанной услуги) в руб.</t>
  </si>
  <si>
    <t>остаток денежных средств на начало года</t>
  </si>
  <si>
    <t>янв.</t>
  </si>
  <si>
    <t>февр.</t>
  </si>
  <si>
    <t>апр.</t>
  </si>
  <si>
    <t>сент.</t>
  </si>
  <si>
    <t>окт.</t>
  </si>
  <si>
    <t>нояб.</t>
  </si>
  <si>
    <t>декаб.</t>
  </si>
  <si>
    <t>Ремонт отдельными местами рулонного покрытия с промазкой: битумными составами с заменой 1 слоя</t>
  </si>
  <si>
    <t>ИТОГО:</t>
  </si>
  <si>
    <t>покос</t>
  </si>
  <si>
    <t>Принял:</t>
  </si>
  <si>
    <t>___________________________________</t>
  </si>
  <si>
    <t>100 сгонов</t>
  </si>
  <si>
    <t>начислено</t>
  </si>
  <si>
    <t>долг</t>
  </si>
  <si>
    <t xml:space="preserve"> управле-ние</t>
  </si>
  <si>
    <t>оплата коммунальных ресурсов на содержание ОДИ</t>
  </si>
  <si>
    <t>1 полугодие</t>
  </si>
  <si>
    <t>услуги сторонних организаций, разовые работы</t>
  </si>
  <si>
    <t xml:space="preserve">                             расходы по содержанию и ремонту лифта</t>
  </si>
  <si>
    <t>Гидравлическое испытание трубопроводов систем отопления, водопровода и горячего водоснабжения диаметром: до 100 мм</t>
  </si>
  <si>
    <t>Установка вентилей, задвижек, затворов, клапанов обратных, кранов проходных на трубопроводах из стальных труб диаметром: до 25 мм</t>
  </si>
  <si>
    <t>Установка вентилей, задвижек, затворов, клапанов обратных, кранов проходных на трубопроводах из стальных труб диаметром: до 20 мм</t>
  </si>
  <si>
    <t>Ремонт освещения</t>
  </si>
  <si>
    <t>Работы по уборке придомовой территории</t>
  </si>
  <si>
    <t>общехозяйственные расходы</t>
  </si>
  <si>
    <t>100 м трубопровода</t>
  </si>
  <si>
    <t>100 шт.</t>
  </si>
  <si>
    <t>серди</t>
  </si>
  <si>
    <t>1 шт.</t>
  </si>
  <si>
    <t>Генеральный директор ООО " Георгиевск-ЖЭУ"_________________________      Никишина И.М.</t>
  </si>
  <si>
    <t>необходимый тариф</t>
  </si>
  <si>
    <t>Прокладка трубопроводов водоснабжения из напорных полиэтиленовых труб низкого давления среднего типа наружным диаметром: 32 мм</t>
  </si>
  <si>
    <t>100 м2 покрытия</t>
  </si>
  <si>
    <t>Перечень выполненных работ по сметам за 2024 год по дому Быкова 75</t>
  </si>
  <si>
    <t>Информация о доходах и расходах по дому __Быкова 75__на 2024год.</t>
  </si>
  <si>
    <t>( узел г/в )</t>
  </si>
  <si>
    <t>Смена сгонов у трубопроводов диаметром: до 20 мм</t>
  </si>
  <si>
    <t xml:space="preserve"> (техэтаж ГВС)</t>
  </si>
  <si>
    <t xml:space="preserve"> кв.17</t>
  </si>
  <si>
    <t xml:space="preserve"> смена светильника</t>
  </si>
  <si>
    <t>выход на кровлю</t>
  </si>
  <si>
    <t>Ревизия эл.щитов</t>
  </si>
  <si>
    <t>кран на полив</t>
  </si>
  <si>
    <t>поверка тепловычислителя</t>
  </si>
  <si>
    <t>тех.обслуживание и ремонт газового оборудования</t>
  </si>
  <si>
    <t>диагностика газового оборудования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</si>
</sst>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7" formatCode="#,##0.00_р_."/>
    <numFmt numFmtId="169" formatCode="0.000"/>
  </numFmts>
  <fonts count="15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7"/>
      <name val="Arial Cyr"/>
      <charset val="204"/>
    </font>
    <font>
      <b/>
      <sz val="10"/>
      <name val="Arial Cyr"/>
      <charset val="204"/>
    </font>
    <font>
      <sz val="9"/>
      <name val="Arial Cyr"/>
      <charset val="204"/>
    </font>
    <font>
      <b/>
      <sz val="12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8"/>
      <name val="Arial Cyr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7"/>
      <name val="Arial Cyr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69A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4" xfId="0" applyBorder="1"/>
    <xf numFmtId="4" fontId="0" fillId="0" borderId="0" xfId="0" applyNumberFormat="1"/>
    <xf numFmtId="0" fontId="1" fillId="7" borderId="13" xfId="0" applyFont="1" applyFill="1" applyBorder="1"/>
    <xf numFmtId="0" fontId="1" fillId="7" borderId="13" xfId="0" applyFont="1" applyFill="1" applyBorder="1" applyAlignment="1">
      <alignment wrapText="1"/>
    </xf>
    <xf numFmtId="2" fontId="8" fillId="7" borderId="13" xfId="0" applyNumberFormat="1" applyFont="1" applyFill="1" applyBorder="1"/>
    <xf numFmtId="2" fontId="2" fillId="0" borderId="1" xfId="0" applyNumberFormat="1" applyFont="1" applyBorder="1" applyAlignment="1">
      <alignment horizontal="left" vertical="top" textRotation="90" wrapText="1"/>
    </xf>
    <xf numFmtId="2" fontId="8" fillId="0" borderId="5" xfId="0" applyNumberFormat="1" applyFont="1" applyBorder="1" applyAlignment="1">
      <alignment horizontal="center" vertical="top" wrapText="1"/>
    </xf>
    <xf numFmtId="4" fontId="5" fillId="7" borderId="4" xfId="0" applyNumberFormat="1" applyFont="1" applyFill="1" applyBorder="1" applyAlignment="1">
      <alignment horizontal="center"/>
    </xf>
    <xf numFmtId="2" fontId="2" fillId="8" borderId="5" xfId="0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 applyAlignment="1">
      <alignment horizontal="center" vertical="top" wrapText="1"/>
    </xf>
    <xf numFmtId="2" fontId="2" fillId="10" borderId="7" xfId="0" applyNumberFormat="1" applyFont="1" applyFill="1" applyBorder="1" applyAlignment="1">
      <alignment horizontal="center" vertical="top" wrapText="1"/>
    </xf>
    <xf numFmtId="2" fontId="2" fillId="10" borderId="12" xfId="0" applyNumberFormat="1" applyFont="1" applyFill="1" applyBorder="1" applyAlignment="1">
      <alignment horizontal="center" vertical="top" wrapText="1"/>
    </xf>
    <xf numFmtId="2" fontId="2" fillId="10" borderId="6" xfId="0" applyNumberFormat="1" applyFont="1" applyFill="1" applyBorder="1" applyAlignment="1">
      <alignment horizontal="center" vertical="top" wrapText="1"/>
    </xf>
    <xf numFmtId="17" fontId="5" fillId="11" borderId="4" xfId="0" applyNumberFormat="1" applyFont="1" applyFill="1" applyBorder="1" applyAlignment="1">
      <alignment horizontal="left"/>
    </xf>
    <xf numFmtId="167" fontId="2" fillId="10" borderId="4" xfId="0" applyNumberFormat="1" applyFont="1" applyFill="1" applyBorder="1"/>
    <xf numFmtId="167" fontId="2" fillId="10" borderId="5" xfId="0" applyNumberFormat="1" applyFont="1" applyFill="1" applyBorder="1"/>
    <xf numFmtId="4" fontId="2" fillId="10" borderId="4" xfId="0" applyNumberFormat="1" applyFont="1" applyFill="1" applyBorder="1"/>
    <xf numFmtId="17" fontId="5" fillId="4" borderId="4" xfId="0" applyNumberFormat="1" applyFont="1" applyFill="1" applyBorder="1" applyAlignment="1">
      <alignment horizontal="left" wrapText="1"/>
    </xf>
    <xf numFmtId="0" fontId="5" fillId="5" borderId="4" xfId="0" applyFont="1" applyFill="1" applyBorder="1"/>
    <xf numFmtId="167" fontId="2" fillId="5" borderId="4" xfId="0" applyNumberFormat="1" applyFont="1" applyFill="1" applyBorder="1"/>
    <xf numFmtId="4" fontId="8" fillId="5" borderId="4" xfId="0" applyNumberFormat="1" applyFont="1" applyFill="1" applyBorder="1"/>
    <xf numFmtId="167" fontId="2" fillId="13" borderId="4" xfId="0" applyNumberFormat="1" applyFont="1" applyFill="1" applyBorder="1"/>
    <xf numFmtId="0" fontId="5" fillId="0" borderId="0" xfId="0" applyFont="1"/>
    <xf numFmtId="167" fontId="2" fillId="0" borderId="0" xfId="0" applyNumberFormat="1" applyFont="1"/>
    <xf numFmtId="167" fontId="9" fillId="0" borderId="0" xfId="0" applyNumberFormat="1" applyFont="1"/>
    <xf numFmtId="0" fontId="4" fillId="6" borderId="0" xfId="0" applyFont="1" applyFill="1"/>
    <xf numFmtId="2" fontId="8" fillId="0" borderId="4" xfId="0" applyNumberFormat="1" applyFont="1" applyBorder="1" applyAlignment="1">
      <alignment vertical="top" wrapText="1"/>
    </xf>
    <xf numFmtId="167" fontId="3" fillId="5" borderId="4" xfId="0" applyNumberFormat="1" applyFont="1" applyFill="1" applyBorder="1"/>
    <xf numFmtId="2" fontId="2" fillId="0" borderId="5" xfId="0" applyNumberFormat="1" applyFont="1" applyBorder="1" applyAlignment="1">
      <alignment vertical="top" textRotation="90" wrapText="1"/>
    </xf>
    <xf numFmtId="0" fontId="1" fillId="7" borderId="4" xfId="0" applyFont="1" applyFill="1" applyBorder="1" applyAlignment="1">
      <alignment horizontal="center" wrapText="1"/>
    </xf>
    <xf numFmtId="0" fontId="2" fillId="14" borderId="6" xfId="0" applyFont="1" applyFill="1" applyBorder="1" applyAlignment="1">
      <alignment horizontal="center" wrapText="1"/>
    </xf>
    <xf numFmtId="4" fontId="2" fillId="13" borderId="4" xfId="0" applyNumberFormat="1" applyFont="1" applyFill="1" applyBorder="1"/>
    <xf numFmtId="167" fontId="3" fillId="14" borderId="4" xfId="0" applyNumberFormat="1" applyFont="1" applyFill="1" applyBorder="1"/>
    <xf numFmtId="167" fontId="3" fillId="8" borderId="4" xfId="0" applyNumberFormat="1" applyFont="1" applyFill="1" applyBorder="1"/>
    <xf numFmtId="4" fontId="3" fillId="7" borderId="4" xfId="0" applyNumberFormat="1" applyFont="1" applyFill="1" applyBorder="1"/>
    <xf numFmtId="0" fontId="4" fillId="3" borderId="0" xfId="0" applyFont="1" applyFill="1"/>
    <xf numFmtId="0" fontId="4" fillId="16" borderId="0" xfId="0" applyFont="1" applyFill="1"/>
    <xf numFmtId="0" fontId="4" fillId="15" borderId="0" xfId="0" applyFont="1" applyFill="1"/>
    <xf numFmtId="0" fontId="10" fillId="0" borderId="4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2" fontId="5" fillId="0" borderId="4" xfId="0" applyNumberFormat="1" applyFont="1" applyBorder="1" applyAlignment="1">
      <alignment horizontal="center" vertical="top"/>
    </xf>
    <xf numFmtId="2" fontId="2" fillId="0" borderId="4" xfId="0" applyNumberFormat="1" applyFont="1" applyBorder="1" applyAlignment="1">
      <alignment horizontal="center" vertical="top"/>
    </xf>
    <xf numFmtId="0" fontId="4" fillId="10" borderId="0" xfId="0" applyFont="1" applyFill="1"/>
    <xf numFmtId="0" fontId="12" fillId="7" borderId="2" xfId="0" applyFont="1" applyFill="1" applyBorder="1" applyAlignment="1">
      <alignment wrapText="1"/>
    </xf>
    <xf numFmtId="2" fontId="2" fillId="0" borderId="4" xfId="0" applyNumberFormat="1" applyFont="1" applyBorder="1" applyAlignment="1">
      <alignment horizontal="right" vertical="top" wrapText="1"/>
    </xf>
    <xf numFmtId="2" fontId="2" fillId="0" borderId="0" xfId="0" applyNumberFormat="1" applyFont="1" applyAlignment="1">
      <alignment horizontal="right" vertical="top" wrapText="1"/>
    </xf>
    <xf numFmtId="2" fontId="8" fillId="0" borderId="0" xfId="0" applyNumberFormat="1" applyFont="1" applyAlignment="1">
      <alignment vertical="top" wrapText="1"/>
    </xf>
    <xf numFmtId="2" fontId="8" fillId="0" borderId="0" xfId="0" applyNumberFormat="1" applyFont="1" applyAlignment="1">
      <alignment horizontal="center" vertical="top" wrapText="1"/>
    </xf>
    <xf numFmtId="169" fontId="4" fillId="15" borderId="0" xfId="0" applyNumberFormat="1" applyFont="1" applyFill="1"/>
    <xf numFmtId="169" fontId="4" fillId="16" borderId="0" xfId="0" applyNumberFormat="1" applyFont="1" applyFill="1"/>
    <xf numFmtId="2" fontId="0" fillId="0" borderId="2" xfId="0" applyNumberFormat="1" applyBorder="1" applyAlignment="1">
      <alignment horizontal="left" wrapText="1"/>
    </xf>
    <xf numFmtId="2" fontId="0" fillId="0" borderId="7" xfId="0" applyNumberFormat="1" applyBorder="1" applyAlignment="1">
      <alignment horizontal="left" wrapText="1"/>
    </xf>
    <xf numFmtId="2" fontId="0" fillId="0" borderId="6" xfId="0" applyNumberFormat="1" applyBorder="1" applyAlignment="1">
      <alignment horizontal="left" wrapText="1"/>
    </xf>
    <xf numFmtId="2" fontId="0" fillId="0" borderId="2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2" fontId="5" fillId="0" borderId="1" xfId="0" applyNumberFormat="1" applyFont="1" applyBorder="1" applyAlignment="1">
      <alignment horizontal="center" vertical="top" wrapText="1"/>
    </xf>
    <xf numFmtId="2" fontId="5" fillId="0" borderId="5" xfId="0" applyNumberFormat="1" applyFont="1" applyBorder="1" applyAlignment="1">
      <alignment horizontal="center" vertical="top" wrapText="1"/>
    </xf>
    <xf numFmtId="2" fontId="4" fillId="2" borderId="1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2" fontId="1" fillId="10" borderId="2" xfId="0" applyNumberFormat="1" applyFont="1" applyFill="1" applyBorder="1" applyAlignment="1">
      <alignment horizontal="center" vertical="top" wrapText="1"/>
    </xf>
    <xf numFmtId="167" fontId="9" fillId="0" borderId="10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 wrapText="1"/>
    </xf>
    <xf numFmtId="2" fontId="8" fillId="0" borderId="2" xfId="0" applyNumberFormat="1" applyFont="1" applyBorder="1" applyAlignment="1">
      <alignment horizontal="center" vertical="top" wrapText="1"/>
    </xf>
    <xf numFmtId="2" fontId="8" fillId="0" borderId="6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left" vertical="top" textRotation="90" wrapText="1"/>
    </xf>
    <xf numFmtId="2" fontId="2" fillId="0" borderId="5" xfId="0" applyNumberFormat="1" applyFont="1" applyBorder="1" applyAlignment="1">
      <alignment horizontal="left" vertical="top" textRotation="90" wrapText="1"/>
    </xf>
    <xf numFmtId="0" fontId="1" fillId="8" borderId="2" xfId="0" applyFont="1" applyFill="1" applyBorder="1" applyAlignment="1">
      <alignment horizontal="center" wrapText="1"/>
    </xf>
    <xf numFmtId="0" fontId="1" fillId="8" borderId="7" xfId="0" applyFont="1" applyFill="1" applyBorder="1" applyAlignment="1">
      <alignment horizontal="center" wrapText="1"/>
    </xf>
    <xf numFmtId="0" fontId="1" fillId="8" borderId="6" xfId="0" applyFont="1" applyFill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2" fontId="5" fillId="0" borderId="5" xfId="0" applyNumberFormat="1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8" fillId="0" borderId="9" xfId="0" applyNumberFormat="1" applyFont="1" applyBorder="1" applyAlignment="1">
      <alignment horizontal="left" wrapText="1"/>
    </xf>
    <xf numFmtId="2" fontId="8" fillId="0" borderId="11" xfId="0" applyNumberFormat="1" applyFont="1" applyBorder="1" applyAlignment="1">
      <alignment horizontal="left" wrapText="1"/>
    </xf>
    <xf numFmtId="2" fontId="8" fillId="0" borderId="8" xfId="0" applyNumberFormat="1" applyFont="1" applyBorder="1" applyAlignment="1">
      <alignment horizontal="left" wrapText="1"/>
    </xf>
    <xf numFmtId="2" fontId="8" fillId="0" borderId="14" xfId="0" applyNumberFormat="1" applyFont="1" applyBorder="1" applyAlignment="1">
      <alignment horizontal="left" wrapText="1"/>
    </xf>
    <xf numFmtId="2" fontId="8" fillId="0" borderId="1" xfId="0" applyNumberFormat="1" applyFont="1" applyBorder="1" applyAlignment="1">
      <alignment horizontal="left" textRotation="90" wrapText="1"/>
    </xf>
    <xf numFmtId="2" fontId="8" fillId="0" borderId="3" xfId="0" applyNumberFormat="1" applyFont="1" applyBorder="1" applyAlignment="1">
      <alignment horizontal="left" textRotation="90" wrapText="1"/>
    </xf>
    <xf numFmtId="2" fontId="8" fillId="0" borderId="5" xfId="0" applyNumberFormat="1" applyFont="1" applyBorder="1" applyAlignment="1">
      <alignment horizontal="left" textRotation="90" wrapText="1"/>
    </xf>
    <xf numFmtId="2" fontId="9" fillId="0" borderId="1" xfId="0" applyNumberFormat="1" applyFont="1" applyBorder="1" applyAlignment="1">
      <alignment horizontal="center" wrapText="1"/>
    </xf>
    <xf numFmtId="2" fontId="9" fillId="0" borderId="3" xfId="0" applyNumberFormat="1" applyFont="1" applyBorder="1" applyAlignment="1">
      <alignment horizontal="center" wrapText="1"/>
    </xf>
    <xf numFmtId="2" fontId="9" fillId="0" borderId="5" xfId="0" applyNumberFormat="1" applyFont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4" fillId="7" borderId="7" xfId="0" applyFont="1" applyFill="1" applyBorder="1" applyAlignment="1">
      <alignment horizontal="center" wrapText="1"/>
    </xf>
    <xf numFmtId="0" fontId="4" fillId="7" borderId="6" xfId="0" applyFont="1" applyFill="1" applyBorder="1" applyAlignment="1">
      <alignment horizontal="center" wrapText="1"/>
    </xf>
    <xf numFmtId="2" fontId="1" fillId="10" borderId="7" xfId="0" applyNumberFormat="1" applyFont="1" applyFill="1" applyBorder="1" applyAlignment="1">
      <alignment horizontal="center" vertical="top" wrapText="1"/>
    </xf>
    <xf numFmtId="2" fontId="1" fillId="10" borderId="6" xfId="0" applyNumberFormat="1" applyFont="1" applyFill="1" applyBorder="1" applyAlignment="1">
      <alignment horizontal="center" vertical="top" wrapText="1"/>
    </xf>
    <xf numFmtId="0" fontId="2" fillId="9" borderId="4" xfId="0" applyFont="1" applyFill="1" applyBorder="1" applyAlignment="1">
      <alignment horizontal="center" wrapText="1"/>
    </xf>
    <xf numFmtId="167" fontId="2" fillId="12" borderId="2" xfId="0" applyNumberFormat="1" applyFont="1" applyFill="1" applyBorder="1" applyAlignment="1">
      <alignment horizontal="center"/>
    </xf>
    <xf numFmtId="0" fontId="0" fillId="12" borderId="6" xfId="0" applyFill="1" applyBorder="1"/>
    <xf numFmtId="167" fontId="2" fillId="12" borderId="6" xfId="0" applyNumberFormat="1" applyFont="1" applyFill="1" applyBorder="1" applyAlignment="1">
      <alignment horizontal="center"/>
    </xf>
    <xf numFmtId="2" fontId="5" fillId="0" borderId="7" xfId="0" applyNumberFormat="1" applyFont="1" applyBorder="1" applyAlignment="1">
      <alignment horizontal="center" vertical="top"/>
    </xf>
    <xf numFmtId="2" fontId="5" fillId="0" borderId="6" xfId="0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167" fontId="2" fillId="5" borderId="2" xfId="0" applyNumberFormat="1" applyFont="1" applyFill="1" applyBorder="1" applyAlignment="1">
      <alignment horizontal="center"/>
    </xf>
    <xf numFmtId="167" fontId="2" fillId="5" borderId="6" xfId="0" applyNumberFormat="1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 wrapText="1"/>
    </xf>
    <xf numFmtId="0" fontId="2" fillId="7" borderId="6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AA4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2:S35"/>
  <sheetViews>
    <sheetView tabSelected="1" topLeftCell="A7" zoomScaleNormal="100" workbookViewId="0">
      <selection activeCell="D27" sqref="D27"/>
    </sheetView>
  </sheetViews>
  <sheetFormatPr defaultRowHeight="12.75" x14ac:dyDescent="0.2"/>
  <cols>
    <col min="10" max="10" width="11.7109375" customWidth="1"/>
  </cols>
  <sheetData>
    <row r="2" spans="1:19" ht="15.75" x14ac:dyDescent="0.25">
      <c r="A2" s="81" t="s">
        <v>74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x14ac:dyDescent="0.2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</row>
    <row r="4" spans="1:19" x14ac:dyDescent="0.2">
      <c r="A4" s="82"/>
      <c r="B4" s="97"/>
      <c r="C4" s="97"/>
      <c r="D4" s="97"/>
      <c r="E4" s="98"/>
      <c r="F4" s="60" t="s">
        <v>18</v>
      </c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61"/>
      <c r="S4" s="1"/>
    </row>
    <row r="5" spans="1:19" x14ac:dyDescent="0.2">
      <c r="A5" s="3"/>
      <c r="B5" s="99" t="s">
        <v>19</v>
      </c>
      <c r="C5" s="100"/>
      <c r="D5" s="100"/>
      <c r="E5" s="101"/>
      <c r="F5" s="84" t="s">
        <v>0</v>
      </c>
      <c r="G5" s="85"/>
      <c r="H5" s="85"/>
      <c r="I5" s="85"/>
      <c r="J5" s="85"/>
      <c r="K5" s="85"/>
      <c r="L5" s="85"/>
      <c r="M5" s="85"/>
      <c r="N5" s="85"/>
      <c r="O5" s="85"/>
      <c r="P5" s="86" t="s">
        <v>20</v>
      </c>
      <c r="Q5" s="87"/>
      <c r="R5" s="90" t="s">
        <v>21</v>
      </c>
      <c r="S5" s="93" t="s">
        <v>7</v>
      </c>
    </row>
    <row r="6" spans="1:19" x14ac:dyDescent="0.2">
      <c r="A6" s="4"/>
      <c r="B6" s="62" t="s">
        <v>22</v>
      </c>
      <c r="C6" s="62" t="s">
        <v>1</v>
      </c>
      <c r="D6" s="62" t="s">
        <v>54</v>
      </c>
      <c r="E6" s="79" t="s">
        <v>2</v>
      </c>
      <c r="F6" s="74" t="s">
        <v>23</v>
      </c>
      <c r="G6" s="74" t="s">
        <v>63</v>
      </c>
      <c r="H6" s="74" t="s">
        <v>24</v>
      </c>
      <c r="I6" s="74" t="s">
        <v>25</v>
      </c>
      <c r="J6" s="74" t="s">
        <v>26</v>
      </c>
      <c r="K6" s="74" t="s">
        <v>58</v>
      </c>
      <c r="L6" s="74" t="s">
        <v>27</v>
      </c>
      <c r="M6" s="74" t="s">
        <v>64</v>
      </c>
      <c r="N6" s="69" t="s">
        <v>28</v>
      </c>
      <c r="O6" s="71"/>
      <c r="P6" s="88"/>
      <c r="Q6" s="89"/>
      <c r="R6" s="91"/>
      <c r="S6" s="94"/>
    </row>
    <row r="7" spans="1:19" ht="130.15" customHeight="1" x14ac:dyDescent="0.2">
      <c r="A7" s="5"/>
      <c r="B7" s="63"/>
      <c r="C7" s="63"/>
      <c r="D7" s="63"/>
      <c r="E7" s="80"/>
      <c r="F7" s="75"/>
      <c r="G7" s="75"/>
      <c r="H7" s="75"/>
      <c r="I7" s="75"/>
      <c r="J7" s="75"/>
      <c r="K7" s="75"/>
      <c r="L7" s="75"/>
      <c r="M7" s="75"/>
      <c r="N7" s="29" t="s">
        <v>55</v>
      </c>
      <c r="O7" s="29" t="s">
        <v>57</v>
      </c>
      <c r="P7" s="6" t="s">
        <v>29</v>
      </c>
      <c r="Q7" s="6" t="s">
        <v>30</v>
      </c>
      <c r="R7" s="92"/>
      <c r="S7" s="95"/>
    </row>
    <row r="8" spans="1:19" x14ac:dyDescent="0.2">
      <c r="A8" s="44" t="s">
        <v>56</v>
      </c>
      <c r="B8" s="41"/>
      <c r="C8" s="41"/>
      <c r="D8" s="42"/>
      <c r="E8" s="8">
        <v>21</v>
      </c>
      <c r="F8" s="45">
        <v>2</v>
      </c>
      <c r="G8" s="45">
        <v>0</v>
      </c>
      <c r="H8" s="45">
        <v>3</v>
      </c>
      <c r="I8" s="45">
        <v>0.4</v>
      </c>
      <c r="J8" s="45">
        <v>6.24</v>
      </c>
      <c r="K8" s="45">
        <v>5.56</v>
      </c>
      <c r="L8" s="45">
        <v>0</v>
      </c>
      <c r="M8" s="45">
        <v>3.6</v>
      </c>
      <c r="N8" s="45">
        <v>0</v>
      </c>
      <c r="O8" s="45">
        <v>0</v>
      </c>
      <c r="P8" s="27">
        <v>0.1</v>
      </c>
      <c r="Q8" s="27">
        <v>0.1</v>
      </c>
      <c r="R8" s="7">
        <v>0</v>
      </c>
      <c r="S8" s="7">
        <f>SUM(F8:R8)</f>
        <v>21.000000000000004</v>
      </c>
    </row>
    <row r="9" spans="1:19" x14ac:dyDescent="0.2">
      <c r="A9" s="44"/>
      <c r="B9" s="110" t="s">
        <v>70</v>
      </c>
      <c r="C9" s="110"/>
      <c r="D9" s="111"/>
      <c r="E9" s="8"/>
      <c r="F9" s="45">
        <v>2</v>
      </c>
      <c r="G9" s="45">
        <v>0</v>
      </c>
      <c r="H9" s="45">
        <v>3</v>
      </c>
      <c r="I9" s="45">
        <v>0.4</v>
      </c>
      <c r="J9" s="45">
        <v>6</v>
      </c>
      <c r="K9" s="45">
        <v>5.56</v>
      </c>
      <c r="L9" s="45">
        <v>3.33</v>
      </c>
      <c r="M9" s="45">
        <v>3.6</v>
      </c>
      <c r="N9" s="45">
        <v>0</v>
      </c>
      <c r="O9" s="45">
        <v>0.11</v>
      </c>
      <c r="P9" s="27">
        <v>1</v>
      </c>
      <c r="Q9" s="27">
        <v>1</v>
      </c>
      <c r="R9" s="7">
        <v>0</v>
      </c>
      <c r="S9" s="7">
        <f>SUM(F9:R9)</f>
        <v>26</v>
      </c>
    </row>
    <row r="10" spans="1:19" ht="22.5" x14ac:dyDescent="0.2">
      <c r="A10" s="112" t="s">
        <v>31</v>
      </c>
      <c r="B10" s="113"/>
      <c r="C10" s="113"/>
      <c r="D10" s="114"/>
      <c r="E10" s="8">
        <v>2149.8000000000002</v>
      </c>
      <c r="F10" s="69" t="s">
        <v>32</v>
      </c>
      <c r="G10" s="70"/>
      <c r="H10" s="70"/>
      <c r="I10" s="70"/>
      <c r="J10" s="70"/>
      <c r="K10" s="70"/>
      <c r="L10" s="70"/>
      <c r="M10" s="70"/>
      <c r="N10" s="70"/>
      <c r="O10" s="71"/>
      <c r="P10" s="72" t="s">
        <v>33</v>
      </c>
      <c r="Q10" s="73"/>
      <c r="R10" s="7" t="s">
        <v>34</v>
      </c>
      <c r="S10" s="7"/>
    </row>
    <row r="11" spans="1:19" x14ac:dyDescent="0.2">
      <c r="A11" s="76" t="s">
        <v>35</v>
      </c>
      <c r="B11" s="77"/>
      <c r="C11" s="77"/>
      <c r="D11" s="77"/>
      <c r="E11" s="78"/>
      <c r="F11" s="9">
        <f>F8*E10</f>
        <v>4299.6000000000004</v>
      </c>
      <c r="G11" s="9">
        <v>0</v>
      </c>
      <c r="H11" s="9">
        <f>H8*E10</f>
        <v>6449.4000000000005</v>
      </c>
      <c r="I11" s="9">
        <f>E10</f>
        <v>2149.8000000000002</v>
      </c>
      <c r="J11" s="9">
        <f>J8*E10</f>
        <v>13414.752000000002</v>
      </c>
      <c r="K11" s="9">
        <f>K8*E10</f>
        <v>11952.888000000001</v>
      </c>
      <c r="L11" s="9">
        <f>L8*E10</f>
        <v>0</v>
      </c>
      <c r="M11" s="9">
        <f>E10*M8</f>
        <v>7739.2800000000007</v>
      </c>
      <c r="N11" s="9">
        <v>0</v>
      </c>
      <c r="O11" s="9">
        <f>E10*O8</f>
        <v>0</v>
      </c>
      <c r="P11" s="9">
        <f>E10*P8</f>
        <v>214.98000000000002</v>
      </c>
      <c r="Q11" s="9">
        <f>E10*Q8</f>
        <v>214.98000000000002</v>
      </c>
      <c r="R11" s="9">
        <v>0</v>
      </c>
      <c r="S11" s="9">
        <v>40846.200000000004</v>
      </c>
    </row>
    <row r="12" spans="1:19" x14ac:dyDescent="0.2">
      <c r="A12" s="102" t="s">
        <v>36</v>
      </c>
      <c r="B12" s="102"/>
      <c r="C12" s="102"/>
      <c r="D12" s="102"/>
      <c r="E12" s="103"/>
      <c r="F12" s="67" t="s">
        <v>37</v>
      </c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5"/>
    </row>
    <row r="13" spans="1:19" x14ac:dyDescent="0.2">
      <c r="A13" s="117" t="s">
        <v>38</v>
      </c>
      <c r="B13" s="117"/>
      <c r="C13" s="117"/>
      <c r="D13" s="118"/>
      <c r="E13" s="35">
        <v>-380385.66399999941</v>
      </c>
      <c r="F13" s="10"/>
      <c r="G13" s="11"/>
      <c r="H13" s="12"/>
      <c r="I13" s="12"/>
      <c r="J13" s="11"/>
      <c r="K13" s="11"/>
      <c r="L13" s="11"/>
      <c r="M13" s="11"/>
      <c r="N13" s="11"/>
      <c r="O13" s="11"/>
      <c r="P13" s="11"/>
      <c r="Q13" s="11"/>
      <c r="R13" s="11"/>
      <c r="S13" s="13"/>
    </row>
    <row r="14" spans="1:19" x14ac:dyDescent="0.2">
      <c r="A14" s="30"/>
      <c r="B14" s="106" t="s">
        <v>52</v>
      </c>
      <c r="C14" s="106"/>
      <c r="D14" s="31" t="s">
        <v>36</v>
      </c>
      <c r="E14" s="32" t="s">
        <v>53</v>
      </c>
      <c r="F14" s="10"/>
      <c r="G14" s="11"/>
      <c r="H14" s="12"/>
      <c r="I14" s="12"/>
      <c r="J14" s="11"/>
      <c r="K14" s="11"/>
      <c r="L14" s="11"/>
      <c r="M14" s="11"/>
      <c r="N14" s="11"/>
      <c r="O14" s="11"/>
      <c r="P14" s="11"/>
      <c r="Q14" s="11"/>
      <c r="R14" s="11"/>
      <c r="S14" s="13"/>
    </row>
    <row r="15" spans="1:19" x14ac:dyDescent="0.2">
      <c r="A15" s="14" t="s">
        <v>39</v>
      </c>
      <c r="B15" s="107">
        <v>45070.2</v>
      </c>
      <c r="C15" s="108"/>
      <c r="D15" s="33">
        <v>44772.72</v>
      </c>
      <c r="E15" s="22"/>
      <c r="F15" s="15">
        <f>F8*E10</f>
        <v>4299.6000000000004</v>
      </c>
      <c r="G15" s="15">
        <v>0</v>
      </c>
      <c r="H15" s="16">
        <f>H8*E10</f>
        <v>6449.4000000000005</v>
      </c>
      <c r="I15" s="16">
        <v>3500</v>
      </c>
      <c r="J15" s="15">
        <v>13474.925999999999</v>
      </c>
      <c r="K15" s="15">
        <v>10657</v>
      </c>
      <c r="L15" s="15">
        <v>7154.49</v>
      </c>
      <c r="M15" s="15">
        <f>M8*E10</f>
        <v>7739.2800000000007</v>
      </c>
      <c r="N15" s="15">
        <v>0</v>
      </c>
      <c r="O15" s="15">
        <v>0</v>
      </c>
      <c r="P15" s="34">
        <v>0</v>
      </c>
      <c r="Q15" s="34">
        <v>0</v>
      </c>
      <c r="R15" s="15">
        <v>0</v>
      </c>
      <c r="S15" s="17">
        <f t="shared" ref="S15:S23" si="0">SUM(F15:R15)</f>
        <v>53274.695999999996</v>
      </c>
    </row>
    <row r="16" spans="1:19" x14ac:dyDescent="0.2">
      <c r="A16" s="14" t="s">
        <v>40</v>
      </c>
      <c r="B16" s="107">
        <v>45070.2</v>
      </c>
      <c r="C16" s="109"/>
      <c r="D16" s="33">
        <v>40505.24</v>
      </c>
      <c r="E16" s="22"/>
      <c r="F16" s="15">
        <v>4299.6000000000004</v>
      </c>
      <c r="G16" s="15">
        <v>0</v>
      </c>
      <c r="H16" s="16">
        <v>6449.4000000000005</v>
      </c>
      <c r="I16" s="16">
        <v>3500</v>
      </c>
      <c r="J16" s="15">
        <v>13909.0128</v>
      </c>
      <c r="K16" s="15">
        <v>10657</v>
      </c>
      <c r="L16" s="15">
        <v>7440.6696000000002</v>
      </c>
      <c r="M16" s="15">
        <v>7739.2800000000007</v>
      </c>
      <c r="N16" s="15">
        <v>0</v>
      </c>
      <c r="O16" s="15">
        <v>0</v>
      </c>
      <c r="P16" s="34">
        <f>7076+2250</f>
        <v>9326</v>
      </c>
      <c r="Q16" s="34">
        <v>0</v>
      </c>
      <c r="R16" s="15">
        <v>0</v>
      </c>
      <c r="S16" s="17">
        <f t="shared" si="0"/>
        <v>63320.962399999997</v>
      </c>
    </row>
    <row r="17" spans="1:19" x14ac:dyDescent="0.2">
      <c r="A17" s="14" t="s">
        <v>8</v>
      </c>
      <c r="B17" s="107">
        <v>45070.2</v>
      </c>
      <c r="C17" s="109"/>
      <c r="D17" s="33">
        <v>47500.24</v>
      </c>
      <c r="E17" s="22"/>
      <c r="F17" s="15">
        <v>4299.6000000000004</v>
      </c>
      <c r="G17" s="15">
        <v>0</v>
      </c>
      <c r="H17" s="16">
        <v>6449.4000000000005</v>
      </c>
      <c r="I17" s="16">
        <v>3500</v>
      </c>
      <c r="J17" s="15">
        <v>13909.0128</v>
      </c>
      <c r="K17" s="15">
        <v>10657</v>
      </c>
      <c r="L17" s="15">
        <v>7440.6696000000002</v>
      </c>
      <c r="M17" s="15">
        <v>7739.2800000000007</v>
      </c>
      <c r="N17" s="15">
        <v>0</v>
      </c>
      <c r="O17" s="15">
        <v>1800</v>
      </c>
      <c r="P17" s="34">
        <v>587</v>
      </c>
      <c r="Q17" s="34">
        <v>0</v>
      </c>
      <c r="R17" s="15">
        <v>0</v>
      </c>
      <c r="S17" s="17">
        <f t="shared" si="0"/>
        <v>56381.962399999997</v>
      </c>
    </row>
    <row r="18" spans="1:19" x14ac:dyDescent="0.2">
      <c r="A18" s="14" t="s">
        <v>41</v>
      </c>
      <c r="B18" s="107">
        <v>45070.2</v>
      </c>
      <c r="C18" s="109"/>
      <c r="D18" s="33">
        <v>45861.9</v>
      </c>
      <c r="E18" s="22"/>
      <c r="F18" s="15">
        <v>4299.6000000000004</v>
      </c>
      <c r="G18" s="15">
        <v>0</v>
      </c>
      <c r="H18" s="16">
        <v>6449.4000000000005</v>
      </c>
      <c r="I18" s="16">
        <v>3500</v>
      </c>
      <c r="J18" s="15">
        <v>13909.0128</v>
      </c>
      <c r="K18" s="15">
        <v>10657</v>
      </c>
      <c r="L18" s="15">
        <v>7440.6696000000002</v>
      </c>
      <c r="M18" s="15">
        <v>7739.2800000000007</v>
      </c>
      <c r="N18" s="15">
        <v>0</v>
      </c>
      <c r="O18" s="15">
        <v>0</v>
      </c>
      <c r="P18" s="34">
        <v>587</v>
      </c>
      <c r="Q18" s="34">
        <v>0</v>
      </c>
      <c r="R18" s="15">
        <v>0</v>
      </c>
      <c r="S18" s="17">
        <f t="shared" si="0"/>
        <v>54581.962399999997</v>
      </c>
    </row>
    <row r="19" spans="1:19" x14ac:dyDescent="0.2">
      <c r="A19" s="14" t="s">
        <v>15</v>
      </c>
      <c r="B19" s="107">
        <v>45070.2</v>
      </c>
      <c r="C19" s="109"/>
      <c r="D19" s="33">
        <v>37514.400000000001</v>
      </c>
      <c r="E19" s="22"/>
      <c r="F19" s="15">
        <v>4299.6000000000004</v>
      </c>
      <c r="G19" s="15">
        <v>0</v>
      </c>
      <c r="H19" s="16">
        <v>6449.4000000000005</v>
      </c>
      <c r="I19" s="16">
        <v>0</v>
      </c>
      <c r="J19" s="15">
        <v>13909.0128</v>
      </c>
      <c r="K19" s="15">
        <v>10657</v>
      </c>
      <c r="L19" s="15">
        <v>7440.6696000000002</v>
      </c>
      <c r="M19" s="15">
        <v>7739.2800000000007</v>
      </c>
      <c r="N19" s="15">
        <v>0</v>
      </c>
      <c r="O19" s="15">
        <v>4466.2</v>
      </c>
      <c r="P19" s="34">
        <f>2846+2044</f>
        <v>4890</v>
      </c>
      <c r="Q19" s="34">
        <v>3076</v>
      </c>
      <c r="R19" s="15">
        <v>0</v>
      </c>
      <c r="S19" s="17">
        <f t="shared" si="0"/>
        <v>62927.162399999994</v>
      </c>
    </row>
    <row r="20" spans="1:19" x14ac:dyDescent="0.2">
      <c r="A20" s="14" t="s">
        <v>10</v>
      </c>
      <c r="B20" s="107">
        <v>45070.2</v>
      </c>
      <c r="C20" s="109"/>
      <c r="D20" s="33">
        <v>39364.5</v>
      </c>
      <c r="E20" s="22"/>
      <c r="F20" s="15">
        <v>4299.6000000000004</v>
      </c>
      <c r="G20" s="15">
        <v>0</v>
      </c>
      <c r="H20" s="16">
        <v>6449.4000000000005</v>
      </c>
      <c r="I20" s="16">
        <v>0</v>
      </c>
      <c r="J20" s="15">
        <v>13909.0128</v>
      </c>
      <c r="K20" s="15">
        <v>10657</v>
      </c>
      <c r="L20" s="15">
        <v>7440.6696000000002</v>
      </c>
      <c r="M20" s="15">
        <v>7739.2800000000007</v>
      </c>
      <c r="N20" s="15">
        <v>0</v>
      </c>
      <c r="O20" s="15">
        <v>4466.2</v>
      </c>
      <c r="P20" s="34">
        <v>0</v>
      </c>
      <c r="Q20" s="34">
        <v>0</v>
      </c>
      <c r="R20" s="15">
        <v>0</v>
      </c>
      <c r="S20" s="17">
        <f t="shared" si="0"/>
        <v>54961.162399999994</v>
      </c>
    </row>
    <row r="21" spans="1:19" x14ac:dyDescent="0.2">
      <c r="A21" s="14" t="s">
        <v>9</v>
      </c>
      <c r="B21" s="107">
        <v>45070.2</v>
      </c>
      <c r="C21" s="109"/>
      <c r="D21" s="33">
        <v>54785.79</v>
      </c>
      <c r="E21" s="22"/>
      <c r="F21" s="15">
        <v>4299.6000000000004</v>
      </c>
      <c r="G21" s="15">
        <v>0</v>
      </c>
      <c r="H21" s="16">
        <v>6449.4000000000005</v>
      </c>
      <c r="I21" s="16">
        <v>0</v>
      </c>
      <c r="J21" s="15">
        <v>13909.0128</v>
      </c>
      <c r="K21" s="15">
        <v>10657</v>
      </c>
      <c r="L21" s="15">
        <v>7440.6696000000002</v>
      </c>
      <c r="M21" s="15">
        <v>7739.2800000000007</v>
      </c>
      <c r="N21" s="15">
        <v>0</v>
      </c>
      <c r="O21" s="15">
        <v>25500</v>
      </c>
      <c r="P21" s="34">
        <v>11120</v>
      </c>
      <c r="Q21" s="34">
        <v>0</v>
      </c>
      <c r="R21" s="15">
        <v>0</v>
      </c>
      <c r="S21" s="17">
        <f t="shared" si="0"/>
        <v>87114.962399999989</v>
      </c>
    </row>
    <row r="22" spans="1:19" x14ac:dyDescent="0.2">
      <c r="A22" s="14" t="s">
        <v>12</v>
      </c>
      <c r="B22" s="107">
        <v>45070.2</v>
      </c>
      <c r="C22" s="109"/>
      <c r="D22" s="33">
        <v>41473.769999999997</v>
      </c>
      <c r="E22" s="22"/>
      <c r="F22" s="15">
        <v>4299.6000000000004</v>
      </c>
      <c r="G22" s="15">
        <v>0</v>
      </c>
      <c r="H22" s="16">
        <v>6449.4000000000005</v>
      </c>
      <c r="I22" s="16">
        <v>0</v>
      </c>
      <c r="J22" s="15">
        <v>13909.0128</v>
      </c>
      <c r="K22" s="15">
        <v>10657</v>
      </c>
      <c r="L22" s="15">
        <v>7440.6696000000002</v>
      </c>
      <c r="M22" s="15">
        <v>7739.2800000000007</v>
      </c>
      <c r="N22" s="15">
        <v>0</v>
      </c>
      <c r="O22" s="15">
        <v>0</v>
      </c>
      <c r="P22" s="34">
        <v>0</v>
      </c>
      <c r="Q22" s="34">
        <v>0</v>
      </c>
      <c r="R22" s="15">
        <v>0</v>
      </c>
      <c r="S22" s="17">
        <f t="shared" si="0"/>
        <v>50494.962399999997</v>
      </c>
    </row>
    <row r="23" spans="1:19" x14ac:dyDescent="0.2">
      <c r="A23" s="14" t="s">
        <v>42</v>
      </c>
      <c r="B23" s="107">
        <v>45070.2</v>
      </c>
      <c r="C23" s="109"/>
      <c r="D23" s="33">
        <v>43208.08</v>
      </c>
      <c r="E23" s="22"/>
      <c r="F23" s="15">
        <v>4299.6000000000004</v>
      </c>
      <c r="G23" s="15">
        <v>0</v>
      </c>
      <c r="H23" s="16">
        <v>6449.4000000000005</v>
      </c>
      <c r="I23" s="16">
        <v>0</v>
      </c>
      <c r="J23" s="15">
        <v>13909.0128</v>
      </c>
      <c r="K23" s="15">
        <v>0</v>
      </c>
      <c r="L23" s="15">
        <v>7440.6696000000002</v>
      </c>
      <c r="M23" s="15">
        <v>7739.2800000000007</v>
      </c>
      <c r="N23" s="15">
        <v>0</v>
      </c>
      <c r="O23" s="15">
        <f>1832.09+5760</f>
        <v>7592.09</v>
      </c>
      <c r="P23" s="34">
        <v>0</v>
      </c>
      <c r="Q23" s="34">
        <v>0</v>
      </c>
      <c r="R23" s="15">
        <v>0</v>
      </c>
      <c r="S23" s="17">
        <f t="shared" si="0"/>
        <v>47430.0524</v>
      </c>
    </row>
    <row r="24" spans="1:19" x14ac:dyDescent="0.2">
      <c r="A24" s="14" t="s">
        <v>43</v>
      </c>
      <c r="B24" s="107"/>
      <c r="C24" s="109"/>
      <c r="D24" s="33"/>
      <c r="E24" s="22"/>
      <c r="F24" s="15"/>
      <c r="G24" s="15"/>
      <c r="H24" s="16"/>
      <c r="I24" s="16"/>
      <c r="J24" s="15"/>
      <c r="K24" s="15"/>
      <c r="L24" s="15"/>
      <c r="M24" s="15"/>
      <c r="N24" s="15"/>
      <c r="O24" s="15"/>
      <c r="P24" s="34"/>
      <c r="Q24" s="34"/>
      <c r="R24" s="15"/>
      <c r="S24" s="17"/>
    </row>
    <row r="25" spans="1:19" x14ac:dyDescent="0.2">
      <c r="A25" s="14" t="s">
        <v>44</v>
      </c>
      <c r="B25" s="107"/>
      <c r="C25" s="109"/>
      <c r="D25" s="33"/>
      <c r="E25" s="22"/>
      <c r="F25" s="15"/>
      <c r="G25" s="15"/>
      <c r="H25" s="16"/>
      <c r="I25" s="16"/>
      <c r="J25" s="15"/>
      <c r="K25" s="15"/>
      <c r="L25" s="15"/>
      <c r="M25" s="15"/>
      <c r="N25" s="15"/>
      <c r="O25" s="15"/>
      <c r="P25" s="34"/>
      <c r="Q25" s="34"/>
      <c r="R25" s="15"/>
      <c r="S25" s="17"/>
    </row>
    <row r="26" spans="1:19" x14ac:dyDescent="0.2">
      <c r="A26" s="14" t="s">
        <v>45</v>
      </c>
      <c r="B26" s="107"/>
      <c r="C26" s="109"/>
      <c r="D26" s="33"/>
      <c r="E26" s="22"/>
      <c r="F26" s="15"/>
      <c r="G26" s="15"/>
      <c r="H26" s="16"/>
      <c r="I26" s="16"/>
      <c r="J26" s="15"/>
      <c r="K26" s="15"/>
      <c r="L26" s="15"/>
      <c r="M26" s="15"/>
      <c r="N26" s="15"/>
      <c r="O26" s="15"/>
      <c r="P26" s="34"/>
      <c r="Q26" s="34"/>
      <c r="R26" s="15"/>
      <c r="S26" s="17"/>
    </row>
    <row r="27" spans="1:19" x14ac:dyDescent="0.2">
      <c r="A27" s="18" t="s">
        <v>67</v>
      </c>
      <c r="B27" s="107">
        <v>0</v>
      </c>
      <c r="C27" s="109"/>
      <c r="D27" s="33">
        <f>600+600</f>
        <v>1200</v>
      </c>
      <c r="E27" s="22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34"/>
      <c r="Q27" s="34"/>
      <c r="R27" s="15"/>
      <c r="S27" s="17"/>
    </row>
    <row r="28" spans="1:19" x14ac:dyDescent="0.2">
      <c r="A28" s="19" t="s">
        <v>2</v>
      </c>
      <c r="B28" s="115">
        <f>SUM(B15:B27)</f>
        <v>405631.80000000005</v>
      </c>
      <c r="C28" s="116"/>
      <c r="D28" s="28">
        <f>SUM(D15:D27)</f>
        <v>396186.64</v>
      </c>
      <c r="E28" s="20"/>
      <c r="F28" s="20">
        <f t="shared" ref="F28:S28" si="1">SUM(F15:F27)</f>
        <v>38696.399999999994</v>
      </c>
      <c r="G28" s="20">
        <f t="shared" si="1"/>
        <v>0</v>
      </c>
      <c r="H28" s="20">
        <f t="shared" si="1"/>
        <v>58044.600000000006</v>
      </c>
      <c r="I28" s="20">
        <f t="shared" si="1"/>
        <v>14000</v>
      </c>
      <c r="J28" s="20">
        <f t="shared" si="1"/>
        <v>124747.02839999998</v>
      </c>
      <c r="K28" s="20">
        <f t="shared" si="1"/>
        <v>85256</v>
      </c>
      <c r="L28" s="20">
        <f t="shared" si="1"/>
        <v>66679.846799999999</v>
      </c>
      <c r="M28" s="20">
        <f t="shared" si="1"/>
        <v>69653.52</v>
      </c>
      <c r="N28" s="20">
        <f t="shared" si="1"/>
        <v>0</v>
      </c>
      <c r="O28" s="20">
        <f t="shared" si="1"/>
        <v>43824.490000000005</v>
      </c>
      <c r="P28" s="28">
        <f t="shared" si="1"/>
        <v>26510</v>
      </c>
      <c r="Q28" s="28">
        <f t="shared" si="1"/>
        <v>3076</v>
      </c>
      <c r="R28" s="20">
        <f t="shared" si="1"/>
        <v>0</v>
      </c>
      <c r="S28" s="21">
        <f t="shared" si="1"/>
        <v>530487.8851999999</v>
      </c>
    </row>
    <row r="29" spans="1:19" x14ac:dyDescent="0.2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5" t="s">
        <v>47</v>
      </c>
      <c r="R29" s="68">
        <f>E13+D28-S28</f>
        <v>-514686.9091999993</v>
      </c>
      <c r="S29" s="68"/>
    </row>
    <row r="30" spans="1:19" x14ac:dyDescent="0.2">
      <c r="A30" t="s">
        <v>8</v>
      </c>
      <c r="B30">
        <v>1800</v>
      </c>
      <c r="C30" t="s">
        <v>17</v>
      </c>
      <c r="M30" s="2"/>
    </row>
    <row r="31" spans="1:19" x14ac:dyDescent="0.2">
      <c r="A31" t="s">
        <v>15</v>
      </c>
      <c r="B31">
        <v>4466.2000000000007</v>
      </c>
      <c r="C31" t="s">
        <v>48</v>
      </c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7"/>
      <c r="R31" s="47"/>
      <c r="S31" s="48"/>
    </row>
    <row r="32" spans="1:19" x14ac:dyDescent="0.2">
      <c r="A32" t="s">
        <v>10</v>
      </c>
      <c r="B32">
        <v>4466.2000000000007</v>
      </c>
      <c r="C32" t="s">
        <v>48</v>
      </c>
    </row>
    <row r="33" spans="1:3" x14ac:dyDescent="0.2">
      <c r="A33" t="s">
        <v>9</v>
      </c>
      <c r="B33">
        <v>25500</v>
      </c>
      <c r="C33" t="s">
        <v>83</v>
      </c>
    </row>
    <row r="34" spans="1:3" x14ac:dyDescent="0.2">
      <c r="A34" t="s">
        <v>13</v>
      </c>
      <c r="B34">
        <v>1832.09</v>
      </c>
      <c r="C34" t="s">
        <v>84</v>
      </c>
    </row>
    <row r="35" spans="1:3" x14ac:dyDescent="0.2">
      <c r="A35" t="s">
        <v>13</v>
      </c>
      <c r="B35">
        <v>5760</v>
      </c>
      <c r="C35" t="s">
        <v>85</v>
      </c>
    </row>
  </sheetData>
  <mergeCells count="46">
    <mergeCell ref="B9:D9"/>
    <mergeCell ref="A10:D10"/>
    <mergeCell ref="A2:S2"/>
    <mergeCell ref="A3:S3"/>
    <mergeCell ref="A4:E4"/>
    <mergeCell ref="F4:R4"/>
    <mergeCell ref="B5:E5"/>
    <mergeCell ref="F5:O5"/>
    <mergeCell ref="P5:Q6"/>
    <mergeCell ref="R5:R7"/>
    <mergeCell ref="S5:S7"/>
    <mergeCell ref="B6:B7"/>
    <mergeCell ref="C6:C7"/>
    <mergeCell ref="D6:D7"/>
    <mergeCell ref="E6:E7"/>
    <mergeCell ref="F6:F7"/>
    <mergeCell ref="G6:G7"/>
    <mergeCell ref="F12:S12"/>
    <mergeCell ref="I6:I7"/>
    <mergeCell ref="J6:J7"/>
    <mergeCell ref="K6:K7"/>
    <mergeCell ref="L6:L7"/>
    <mergeCell ref="M6:M7"/>
    <mergeCell ref="N6:O6"/>
    <mergeCell ref="H6:H7"/>
    <mergeCell ref="F10:O10"/>
    <mergeCell ref="P10:Q10"/>
    <mergeCell ref="A11:E11"/>
    <mergeCell ref="B24:C24"/>
    <mergeCell ref="A13:D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12:E12"/>
    <mergeCell ref="B25:C25"/>
    <mergeCell ref="B26:C26"/>
    <mergeCell ref="B27:C27"/>
    <mergeCell ref="B28:C28"/>
    <mergeCell ref="R29:S29"/>
  </mergeCells>
  <pageMargins left="0.7" right="0.45" top="0.75" bottom="0.75" header="0.3" footer="0.3"/>
  <pageSetup paperSize="9" scale="7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3:R30"/>
  <sheetViews>
    <sheetView topLeftCell="A17" zoomScaleNormal="100" workbookViewId="0">
      <selection activeCell="C46" sqref="C46"/>
    </sheetView>
  </sheetViews>
  <sheetFormatPr defaultRowHeight="12.75" x14ac:dyDescent="0.2"/>
  <sheetData>
    <row r="3" spans="1:18" x14ac:dyDescent="0.2">
      <c r="A3" s="64" t="s">
        <v>73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</row>
    <row r="4" spans="1:18" x14ac:dyDescent="0.2">
      <c r="A4" s="54" t="s">
        <v>3</v>
      </c>
      <c r="B4" s="55"/>
      <c r="C4" s="56"/>
      <c r="D4" s="54"/>
      <c r="E4" s="55"/>
      <c r="F4" s="55"/>
      <c r="G4" s="55"/>
      <c r="H4" s="55"/>
      <c r="I4" s="55"/>
      <c r="J4" s="55"/>
      <c r="K4" s="55"/>
      <c r="L4" s="55"/>
      <c r="M4" s="55"/>
      <c r="N4" s="56"/>
      <c r="O4" s="1" t="s">
        <v>4</v>
      </c>
      <c r="P4" s="1" t="s">
        <v>5</v>
      </c>
      <c r="Q4" s="60" t="s">
        <v>16</v>
      </c>
      <c r="R4" s="61"/>
    </row>
    <row r="5" spans="1:18" ht="25.5" x14ac:dyDescent="0.2">
      <c r="A5" s="57" t="s">
        <v>14</v>
      </c>
      <c r="B5" s="58"/>
      <c r="C5" s="59"/>
      <c r="D5" s="51" t="s">
        <v>76</v>
      </c>
      <c r="E5" s="52"/>
      <c r="F5" s="52"/>
      <c r="G5" s="52"/>
      <c r="H5" s="52"/>
      <c r="I5" s="52"/>
      <c r="J5" s="52"/>
      <c r="K5" s="52"/>
      <c r="L5" s="52"/>
      <c r="M5" s="52"/>
      <c r="N5" s="53"/>
      <c r="O5" s="39" t="s">
        <v>51</v>
      </c>
      <c r="P5" s="40">
        <v>0.01</v>
      </c>
      <c r="Q5" s="65" t="s">
        <v>75</v>
      </c>
      <c r="R5" s="66"/>
    </row>
    <row r="6" spans="1:18" ht="28.5" customHeight="1" x14ac:dyDescent="0.2">
      <c r="A6" s="57"/>
      <c r="B6" s="58"/>
      <c r="C6" s="59"/>
      <c r="D6" s="51" t="s">
        <v>71</v>
      </c>
      <c r="E6" s="52"/>
      <c r="F6" s="52"/>
      <c r="G6" s="52"/>
      <c r="H6" s="52"/>
      <c r="I6" s="52"/>
      <c r="J6" s="52"/>
      <c r="K6" s="52"/>
      <c r="L6" s="52"/>
      <c r="M6" s="52"/>
      <c r="N6" s="53"/>
      <c r="O6" s="39" t="s">
        <v>65</v>
      </c>
      <c r="P6" s="40">
        <v>0.01</v>
      </c>
      <c r="Q6" s="65"/>
      <c r="R6" s="66"/>
    </row>
    <row r="7" spans="1:18" ht="32.25" customHeight="1" x14ac:dyDescent="0.2">
      <c r="A7" s="57"/>
      <c r="B7" s="58"/>
      <c r="C7" s="59"/>
      <c r="D7" s="51" t="s">
        <v>60</v>
      </c>
      <c r="E7" s="52"/>
      <c r="F7" s="52"/>
      <c r="G7" s="52"/>
      <c r="H7" s="52"/>
      <c r="I7" s="52"/>
      <c r="J7" s="52"/>
      <c r="K7" s="52"/>
      <c r="L7" s="52"/>
      <c r="M7" s="52"/>
      <c r="N7" s="53"/>
      <c r="O7" s="39" t="s">
        <v>68</v>
      </c>
      <c r="P7" s="40">
        <v>2</v>
      </c>
      <c r="Q7" s="65"/>
      <c r="R7" s="66"/>
    </row>
    <row r="8" spans="1:18" x14ac:dyDescent="0.2">
      <c r="A8" s="38" t="s">
        <v>7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 t="s">
        <v>11</v>
      </c>
      <c r="R8" s="38">
        <v>7.0759999999999996</v>
      </c>
    </row>
    <row r="9" spans="1:18" ht="25.5" x14ac:dyDescent="0.2">
      <c r="A9" s="57" t="s">
        <v>14</v>
      </c>
      <c r="B9" s="58"/>
      <c r="C9" s="59"/>
      <c r="D9" s="51" t="s">
        <v>76</v>
      </c>
      <c r="E9" s="52"/>
      <c r="F9" s="52"/>
      <c r="G9" s="52"/>
      <c r="H9" s="52"/>
      <c r="I9" s="52"/>
      <c r="J9" s="52"/>
      <c r="K9" s="52"/>
      <c r="L9" s="52"/>
      <c r="M9" s="52"/>
      <c r="N9" s="53"/>
      <c r="O9" s="39" t="s">
        <v>51</v>
      </c>
      <c r="P9" s="40">
        <v>0.01</v>
      </c>
      <c r="Q9" s="65" t="s">
        <v>77</v>
      </c>
      <c r="R9" s="66"/>
    </row>
    <row r="10" spans="1:18" ht="43.15" customHeight="1" x14ac:dyDescent="0.2">
      <c r="A10" s="57"/>
      <c r="B10" s="58"/>
      <c r="C10" s="59"/>
      <c r="D10" s="51" t="s">
        <v>71</v>
      </c>
      <c r="E10" s="52"/>
      <c r="F10" s="52"/>
      <c r="G10" s="52"/>
      <c r="H10" s="52"/>
      <c r="I10" s="52"/>
      <c r="J10" s="52"/>
      <c r="K10" s="52"/>
      <c r="L10" s="52"/>
      <c r="M10" s="52"/>
      <c r="N10" s="53"/>
      <c r="O10" s="39" t="s">
        <v>65</v>
      </c>
      <c r="P10" s="40">
        <v>0.01</v>
      </c>
      <c r="Q10" s="65"/>
      <c r="R10" s="66"/>
    </row>
    <row r="11" spans="1:18" x14ac:dyDescent="0.2">
      <c r="A11" s="38" t="s">
        <v>7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 t="s">
        <v>11</v>
      </c>
      <c r="R11" s="49">
        <v>2.25</v>
      </c>
    </row>
    <row r="12" spans="1:18" x14ac:dyDescent="0.2">
      <c r="A12" s="57" t="s">
        <v>8</v>
      </c>
      <c r="B12" s="58"/>
      <c r="C12" s="59"/>
      <c r="D12" s="51" t="s">
        <v>62</v>
      </c>
      <c r="E12" s="52"/>
      <c r="F12" s="52"/>
      <c r="G12" s="52"/>
      <c r="H12" s="52"/>
      <c r="I12" s="52"/>
      <c r="J12" s="52"/>
      <c r="K12" s="52"/>
      <c r="L12" s="52"/>
      <c r="M12" s="52"/>
      <c r="N12" s="53"/>
      <c r="O12" s="39" t="s">
        <v>66</v>
      </c>
      <c r="P12" s="40">
        <v>0.01</v>
      </c>
      <c r="Q12" s="65" t="s">
        <v>78</v>
      </c>
      <c r="R12" s="66"/>
    </row>
    <row r="13" spans="1:18" x14ac:dyDescent="0.2">
      <c r="A13" s="36" t="s">
        <v>7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 t="s">
        <v>11</v>
      </c>
      <c r="R13" s="36">
        <v>0.58699999999999997</v>
      </c>
    </row>
    <row r="14" spans="1:18" x14ac:dyDescent="0.2">
      <c r="A14" s="57" t="s">
        <v>6</v>
      </c>
      <c r="B14" s="58"/>
      <c r="C14" s="59"/>
      <c r="D14" s="51" t="s">
        <v>62</v>
      </c>
      <c r="E14" s="52"/>
      <c r="F14" s="52"/>
      <c r="G14" s="52"/>
      <c r="H14" s="52"/>
      <c r="I14" s="52"/>
      <c r="J14" s="52"/>
      <c r="K14" s="52"/>
      <c r="L14" s="52"/>
      <c r="M14" s="52"/>
      <c r="N14" s="53"/>
      <c r="O14" s="39" t="s">
        <v>66</v>
      </c>
      <c r="P14" s="40">
        <v>0.01</v>
      </c>
      <c r="Q14" s="65" t="s">
        <v>79</v>
      </c>
      <c r="R14" s="66"/>
    </row>
    <row r="15" spans="1:18" x14ac:dyDescent="0.2">
      <c r="A15" s="43" t="s">
        <v>7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 t="s">
        <v>11</v>
      </c>
      <c r="R15" s="43">
        <v>0.58699999999999997</v>
      </c>
    </row>
    <row r="16" spans="1:18" ht="25.5" x14ac:dyDescent="0.2">
      <c r="A16" s="57" t="s">
        <v>15</v>
      </c>
      <c r="B16" s="58"/>
      <c r="C16" s="59"/>
      <c r="D16" s="51" t="s">
        <v>46</v>
      </c>
      <c r="E16" s="52"/>
      <c r="F16" s="52"/>
      <c r="G16" s="52"/>
      <c r="H16" s="52"/>
      <c r="I16" s="52"/>
      <c r="J16" s="52"/>
      <c r="K16" s="52"/>
      <c r="L16" s="52"/>
      <c r="M16" s="52"/>
      <c r="N16" s="53"/>
      <c r="O16" s="39" t="s">
        <v>72</v>
      </c>
      <c r="P16" s="40">
        <v>0.05</v>
      </c>
      <c r="Q16" s="65" t="s">
        <v>80</v>
      </c>
      <c r="R16" s="66"/>
    </row>
    <row r="17" spans="1:18" x14ac:dyDescent="0.2">
      <c r="A17" s="26" t="s">
        <v>7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 t="s">
        <v>11</v>
      </c>
      <c r="R17" s="26">
        <v>3.0760000000000001</v>
      </c>
    </row>
    <row r="18" spans="1:18" x14ac:dyDescent="0.2">
      <c r="A18" s="57" t="s">
        <v>15</v>
      </c>
      <c r="B18" s="58"/>
      <c r="C18" s="59"/>
      <c r="D18" s="51" t="s">
        <v>81</v>
      </c>
      <c r="E18" s="52"/>
      <c r="F18" s="52"/>
      <c r="G18" s="52"/>
      <c r="H18" s="52"/>
      <c r="I18" s="52"/>
      <c r="J18" s="52"/>
      <c r="K18" s="52"/>
      <c r="L18" s="52"/>
      <c r="M18" s="52"/>
      <c r="N18" s="53"/>
      <c r="O18" s="39" t="s">
        <v>66</v>
      </c>
      <c r="P18" s="40">
        <v>0.09</v>
      </c>
      <c r="Q18" s="65"/>
      <c r="R18" s="66"/>
    </row>
    <row r="19" spans="1:18" x14ac:dyDescent="0.2">
      <c r="A19" s="26" t="s">
        <v>7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 t="s">
        <v>11</v>
      </c>
      <c r="R19" s="26">
        <v>2.8460000000000001</v>
      </c>
    </row>
    <row r="20" spans="1:18" ht="34.5" customHeight="1" x14ac:dyDescent="0.2">
      <c r="A20" s="57" t="s">
        <v>15</v>
      </c>
      <c r="B20" s="58"/>
      <c r="C20" s="59"/>
      <c r="D20" s="51" t="s">
        <v>61</v>
      </c>
      <c r="E20" s="52"/>
      <c r="F20" s="52"/>
      <c r="G20" s="52"/>
      <c r="H20" s="52"/>
      <c r="I20" s="52"/>
      <c r="J20" s="52"/>
      <c r="K20" s="52"/>
      <c r="L20" s="52"/>
      <c r="M20" s="52"/>
      <c r="N20" s="53"/>
      <c r="O20" s="39" t="s">
        <v>68</v>
      </c>
      <c r="P20" s="40">
        <v>1</v>
      </c>
      <c r="Q20" s="65" t="s">
        <v>82</v>
      </c>
      <c r="R20" s="66"/>
    </row>
    <row r="21" spans="1:18" x14ac:dyDescent="0.2">
      <c r="A21" s="26" t="s">
        <v>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 t="s">
        <v>11</v>
      </c>
      <c r="R21" s="26">
        <v>2.044</v>
      </c>
    </row>
    <row r="22" spans="1:18" ht="45" customHeight="1" x14ac:dyDescent="0.2">
      <c r="A22" s="57" t="s">
        <v>9</v>
      </c>
      <c r="B22" s="58"/>
      <c r="C22" s="59"/>
      <c r="D22" s="51" t="s">
        <v>59</v>
      </c>
      <c r="E22" s="52"/>
      <c r="F22" s="52"/>
      <c r="G22" s="52"/>
      <c r="H22" s="52"/>
      <c r="I22" s="52"/>
      <c r="J22" s="52"/>
      <c r="K22" s="52"/>
      <c r="L22" s="52"/>
      <c r="M22" s="52"/>
      <c r="N22" s="53"/>
      <c r="O22" s="39" t="s">
        <v>65</v>
      </c>
      <c r="P22" s="40">
        <v>3.1</v>
      </c>
      <c r="Q22" s="65"/>
      <c r="R22" s="66"/>
    </row>
    <row r="23" spans="1:18" x14ac:dyDescent="0.2">
      <c r="A23" s="37" t="s">
        <v>7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 t="s">
        <v>11</v>
      </c>
      <c r="R23" s="50">
        <v>11.12</v>
      </c>
    </row>
    <row r="28" spans="1:18" x14ac:dyDescent="0.2">
      <c r="E28" t="s">
        <v>69</v>
      </c>
    </row>
    <row r="30" spans="1:18" x14ac:dyDescent="0.2">
      <c r="E30" t="s">
        <v>49</v>
      </c>
      <c r="F30" t="s">
        <v>50</v>
      </c>
    </row>
  </sheetData>
  <mergeCells count="37">
    <mergeCell ref="A9:C9"/>
    <mergeCell ref="D9:N9"/>
    <mergeCell ref="Q9:R9"/>
    <mergeCell ref="A12:C12"/>
    <mergeCell ref="D12:N12"/>
    <mergeCell ref="Q12:R12"/>
    <mergeCell ref="A10:C10"/>
    <mergeCell ref="D10:N10"/>
    <mergeCell ref="Q10:R10"/>
    <mergeCell ref="A3:R3"/>
    <mergeCell ref="A4:C4"/>
    <mergeCell ref="D4:N4"/>
    <mergeCell ref="Q4:R4"/>
    <mergeCell ref="A5:C5"/>
    <mergeCell ref="D5:N5"/>
    <mergeCell ref="Q5:R5"/>
    <mergeCell ref="A6:C6"/>
    <mergeCell ref="D6:N6"/>
    <mergeCell ref="Q6:R6"/>
    <mergeCell ref="A7:C7"/>
    <mergeCell ref="D7:N7"/>
    <mergeCell ref="Q7:R7"/>
    <mergeCell ref="A22:C22"/>
    <mergeCell ref="D22:N22"/>
    <mergeCell ref="Q22:R22"/>
    <mergeCell ref="D14:N14"/>
    <mergeCell ref="Q14:R14"/>
    <mergeCell ref="A20:C20"/>
    <mergeCell ref="D20:N20"/>
    <mergeCell ref="Q20:R20"/>
    <mergeCell ref="A18:C18"/>
    <mergeCell ref="D18:N18"/>
    <mergeCell ref="Q18:R18"/>
    <mergeCell ref="A16:C16"/>
    <mergeCell ref="D16:N16"/>
    <mergeCell ref="Q16:R16"/>
    <mergeCell ref="A14:C14"/>
  </mergeCells>
  <pageMargins left="0.7" right="0.7" top="0.75" bottom="0.75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2024</vt:lpstr>
      <vt:lpstr>работы 2024</vt:lpstr>
      <vt:lpstr>'2024'!Область_печати</vt:lpstr>
      <vt:lpstr>'работы 2024'!Область_печати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Imango</dc:creator>
  <cp:lastModifiedBy>User</cp:lastModifiedBy>
  <cp:lastPrinted>2024-11-08T07:10:54Z</cp:lastPrinted>
  <dcterms:created xsi:type="dcterms:W3CDTF">2007-02-04T12:22:59Z</dcterms:created>
  <dcterms:modified xsi:type="dcterms:W3CDTF">2024-11-19T07:42:12Z</dcterms:modified>
</cp:coreProperties>
</file>